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100" windowWidth="19440" windowHeight="5145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</sheets>
  <definedNames>
    <definedName name="_xlnm._FilterDatabase" localSheetId="0" hidden="1">'1'!$A$5:$H$89</definedName>
    <definedName name="_xlnm.Print_Area" localSheetId="0">'1'!$A$1:$G$89</definedName>
    <definedName name="_xlnm.Print_Area" localSheetId="9">'10'!$A$1:$M$9</definedName>
    <definedName name="_xlnm.Print_Area" localSheetId="1">'2'!$A$1:$Q$95</definedName>
    <definedName name="_xlnm.Print_Area" localSheetId="2">'3'!$A$1:$D$8</definedName>
    <definedName name="_xlnm.Print_Area" localSheetId="3">'4'!$A$1:$L$22</definedName>
    <definedName name="_xlnm.Print_Area" localSheetId="4">'5'!$A$1:$L$13</definedName>
    <definedName name="_xlnm.Print_Area" localSheetId="5">'6'!$A$1:$F$6</definedName>
    <definedName name="_xlnm.Print_Area" localSheetId="6">'7'!$A$1:$F$10</definedName>
    <definedName name="_xlnm.Print_Area" localSheetId="7">'8'!$A$1:$G$8</definedName>
    <definedName name="_xlnm.Print_Area" localSheetId="8">'9'!$A$1:$G$14</definedName>
    <definedName name="_xlnm.Print_Titles" localSheetId="0">'1'!$3:$5</definedName>
    <definedName name="_xlnm.Print_Titles" localSheetId="1">'2'!$3:$7</definedName>
  </definedNames>
  <calcPr fullCalcOnLoad="1"/>
</workbook>
</file>

<file path=xl/sharedStrings.xml><?xml version="1.0" encoding="utf-8"?>
<sst xmlns="http://schemas.openxmlformats.org/spreadsheetml/2006/main" count="385" uniqueCount="212">
  <si>
    <t>w złotych</t>
  </si>
  <si>
    <t>Dział</t>
  </si>
  <si>
    <t>§</t>
  </si>
  <si>
    <t>z tego:</t>
  </si>
  <si>
    <t>Rozdział</t>
  </si>
  <si>
    <t>Nazwa</t>
  </si>
  <si>
    <t>Wydatki bieżące</t>
  </si>
  <si>
    <t>Wydatki majątkowe</t>
  </si>
  <si>
    <t>Wydatki na obsługę długu</t>
  </si>
  <si>
    <t>Wydatki
z tytułu poręczeń
i gwarancji</t>
  </si>
  <si>
    <t>Lp.</t>
  </si>
  <si>
    <t>Treść</t>
  </si>
  <si>
    <t>Klasyfikacja
§</t>
  </si>
  <si>
    <t>Przychody ogółem:</t>
  </si>
  <si>
    <t>1.</t>
  </si>
  <si>
    <t>Rozchody ogółem:</t>
  </si>
  <si>
    <t>§ 992</t>
  </si>
  <si>
    <t>Ogółem</t>
  </si>
  <si>
    <t>Nazwa instytucji</t>
  </si>
  <si>
    <t>Kwota dotacji</t>
  </si>
  <si>
    <t xml:space="preserve">Kwota dotacji </t>
  </si>
  <si>
    <t>Dotacje
ogółem</t>
  </si>
  <si>
    <t>Wydatki jednostek budżetowych</t>
  </si>
  <si>
    <t>Dotacje na zadania bieżące</t>
  </si>
  <si>
    <t>Wydatki związane z realizacją zadań statutowych</t>
  </si>
  <si>
    <t>Dochody ogółem</t>
  </si>
  <si>
    <t>Świadczenia na rzecz osób fizycznych</t>
  </si>
  <si>
    <t>Wydatki
ogółem
(6+12)</t>
  </si>
  <si>
    <t>Fundacja Ośrodek Doskonalenia Kadr w Policach</t>
  </si>
  <si>
    <t>Powiatowa Biblioteka Publiczna w Policach</t>
  </si>
  <si>
    <t>Warsztaty Terapii Zajęciowej w Policach</t>
  </si>
  <si>
    <t>Beneficjent</t>
  </si>
  <si>
    <t>Upowszechnianie turystyki</t>
  </si>
  <si>
    <t>Jednostki spoza sektora finansów publicznych</t>
  </si>
  <si>
    <t>Uposzechnianie kultury i ochrony dziedzictwa narodowego</t>
  </si>
  <si>
    <t>Gmina Nowe Warpno</t>
  </si>
  <si>
    <t>Dotacje celowe otrzymane z budżetu państwa na zadania bieżące z zakresu administracji rządowej oraz inne zadania zlecone ustawami realizowane przez powiat</t>
  </si>
  <si>
    <t>Transport i łączność</t>
  </si>
  <si>
    <t>Gospodarka mieszkaniowa</t>
  </si>
  <si>
    <t>0750</t>
  </si>
  <si>
    <t>0770</t>
  </si>
  <si>
    <t>Wpłaty z tytułu odpłatnego nabycia prawa własności oraz prawa użytkowania wieczystego nieruchomości</t>
  </si>
  <si>
    <t>0830</t>
  </si>
  <si>
    <t>Wpływy z usług</t>
  </si>
  <si>
    <t>0920</t>
  </si>
  <si>
    <t>0970</t>
  </si>
  <si>
    <t>Wpływy z różnych dochodów</t>
  </si>
  <si>
    <t>Dochody jednostek samorządu terytorialnego związane                      z realizacją zadań z zakresu administracji rządowej oraz innych zadań zleconych ustawami</t>
  </si>
  <si>
    <t>Działalność usługowa</t>
  </si>
  <si>
    <t>Administracja publiczna</t>
  </si>
  <si>
    <t>Bezpieczeństwo publiczne i ochrona przeciwpożarowa</t>
  </si>
  <si>
    <t>Dochody od osób prawnych, od osób fizycznych i od innych jednostek nieposiadających osobowości prawnej oraz wydatki związane z ich poborem</t>
  </si>
  <si>
    <t>0690</t>
  </si>
  <si>
    <t>Wpływy z różnych opłat</t>
  </si>
  <si>
    <t>0420</t>
  </si>
  <si>
    <t>Wpływy z opłaty komunikacyjnej</t>
  </si>
  <si>
    <t>0010</t>
  </si>
  <si>
    <t>Podatek dochodowy od osób fizycznych</t>
  </si>
  <si>
    <t>0020</t>
  </si>
  <si>
    <t>Różne rozliczenia</t>
  </si>
  <si>
    <t>Subwencje ogólne z budżetu państwa</t>
  </si>
  <si>
    <t>Oświata i wychowanie</t>
  </si>
  <si>
    <t>Ochrona zdrowia</t>
  </si>
  <si>
    <t>Pomoc społeczna</t>
  </si>
  <si>
    <t>Pozostałe zadania w zakresie polityki społecznej</t>
  </si>
  <si>
    <t>Edukacyjna opieka wychowawcza</t>
  </si>
  <si>
    <t>Gospodarka komunalna i ochrona środowiska</t>
  </si>
  <si>
    <t>020</t>
  </si>
  <si>
    <t>Leśnictwo</t>
  </si>
  <si>
    <t>02002</t>
  </si>
  <si>
    <t>Nadzór nad gospodarką leśną</t>
  </si>
  <si>
    <t>Drogi publiczne powiatowe</t>
  </si>
  <si>
    <t>Turystyka</t>
  </si>
  <si>
    <t>Zadania w zakresie upowszechniania turystyki</t>
  </si>
  <si>
    <t>Gospodarka gruntami i nieruchomościami</t>
  </si>
  <si>
    <t>Nadzór budowlany</t>
  </si>
  <si>
    <t>Rady powiatów</t>
  </si>
  <si>
    <t>Starostwa powiatowe</t>
  </si>
  <si>
    <t>Promocja jednostek samorządu terytorialnego</t>
  </si>
  <si>
    <t>Pozostała działalność</t>
  </si>
  <si>
    <t>Obrona narodowa</t>
  </si>
  <si>
    <t>Pozostałe wydatki obronne</t>
  </si>
  <si>
    <t>Komendy powiatowe Państwowej Straży Pożarnej</t>
  </si>
  <si>
    <t>Obrona cywilna</t>
  </si>
  <si>
    <t>Zarządzanie kryzysowe</t>
  </si>
  <si>
    <t>Obsługa długu publicznego</t>
  </si>
  <si>
    <t>Obsługa papierów wartościowych, kredytów i pożyczek jednostek samorządu terytorialnego</t>
  </si>
  <si>
    <t>Rezerwy ogólne i celowe</t>
  </si>
  <si>
    <t>Część równoważąca subwencji ogólnej dla powiatów</t>
  </si>
  <si>
    <t>Szkoły podstawowe specjalne</t>
  </si>
  <si>
    <t>Przedszkola specjalne</t>
  </si>
  <si>
    <t>Gimnazja</t>
  </si>
  <si>
    <t>Gimnazja specjalne</t>
  </si>
  <si>
    <t>Licea ogólnokształcące</t>
  </si>
  <si>
    <t xml:space="preserve">Szkoły zawodowe  </t>
  </si>
  <si>
    <t>Szkoły zawodowe specjalne</t>
  </si>
  <si>
    <t>Jednostki pomocnicze szkolnictwa</t>
  </si>
  <si>
    <t>Dokształcanie i doskonalenie nauczycieli</t>
  </si>
  <si>
    <t>Szpitale ogólne</t>
  </si>
  <si>
    <t>Programy polityki zdrowotnej</t>
  </si>
  <si>
    <t>Składki na ubezpieczenie zdrowotne oraz świadczenia dla osób nieobjętych obowiązkiem ubezpieczenia zdrowotnego</t>
  </si>
  <si>
    <t>Placówki opiekuńczo-wychowawcze</t>
  </si>
  <si>
    <t>Ośrodki wsparcia</t>
  </si>
  <si>
    <t>Rodziny zastępcze</t>
  </si>
  <si>
    <t>Powiatowe centra pomocy rodzinie</t>
  </si>
  <si>
    <t>Jednostki specjalistycznego poradnictwa, mieszkania chronione i ośrodki interwencji kryzysowej</t>
  </si>
  <si>
    <t>Rehabilitacja zawodowa i społeczna osób niepełnosprawnych</t>
  </si>
  <si>
    <t>Powiatowe urzędy pracy</t>
  </si>
  <si>
    <t>Specjalne ośrodki szkolno-wychowawcze</t>
  </si>
  <si>
    <t>Internaty i bursy szkolne</t>
  </si>
  <si>
    <t>Pomoc materialna dla uczniów</t>
  </si>
  <si>
    <t>Młodzieżowe ośrodki wychowacze</t>
  </si>
  <si>
    <t>Gospodarka ściekowa i ochrona wód</t>
  </si>
  <si>
    <t>Gospodarka odpadami</t>
  </si>
  <si>
    <t>Utrzymanie zieleni w miastach i gminach</t>
  </si>
  <si>
    <t>Kultura i ochrona dziedzictwa narodowego</t>
  </si>
  <si>
    <t>Biblioteki</t>
  </si>
  <si>
    <t>Obiekty sportowe</t>
  </si>
  <si>
    <t>Ogółem wydatki</t>
  </si>
  <si>
    <t>Wynagrodzenia            i składki od nich naliczane</t>
  </si>
  <si>
    <t>Wydatki związane               z realizacją zadań statutowych</t>
  </si>
  <si>
    <t>Gmina Miasto Szczecin</t>
  </si>
  <si>
    <t>Kwalifikacja wojskowa</t>
  </si>
  <si>
    <t>Inne formy kształcenia osobno niewymienione</t>
  </si>
  <si>
    <t xml:space="preserve">Zadania w zakresie przeciwdziałania przemocy w rodzinie </t>
  </si>
  <si>
    <t>Wydatki na programy finansowane      z udziałem środków pochodzących             z budżetu Unii Europejskiej oraz niepodlegających zwrotowi środków z pomocy udzielanej przez państwa członkowskie Europejskiego Porozumienia o Wolnym Handlu (EFTA) oraz inych środków pochodzących ze źródeł zagranicznych niepodlegających zwrotowi,w części związanej z realizacją zadań Gminy/Powiatu</t>
  </si>
  <si>
    <t>Wynagrodzenia          i składki od nich naliczane</t>
  </si>
  <si>
    <t>Wydatki na programy finansowane                                 z udziałem środków pochodzących                                                         z budżetu Unii Europejskiej         oraz niepodlegających zwrotowi środków                       z pomocy udzielanej przez państwa członkowskie Europejskiego Porozumienia o Wolnym Handlu (EFTA) oraz inych środków pochodzących ze źródeł zagranicznych niepodlegających zwrotowi,w części związanej z realizacją zadań Powiatu</t>
  </si>
  <si>
    <t>Wynagrodzenia         i składki od nich naliczane</t>
  </si>
  <si>
    <t>Wydatki na programy finansowane                                 z udziałem środków pochodzących                                       z budżetu Unii Europejskiej            oraz niepodlegających zwrotowi środków                       z pomocy udzielanej przez państwa członkowskie Europejskiego Porozumienia o Wolnym Handlu (EFTA) oraz inych środków pochodzących ze źródeł zagranicznych niepodlegających zwrotowi,w części związanej z realizacją zadań Powiatu</t>
  </si>
  <si>
    <t>Upowszechnianie kultury fizycznej i sportu</t>
  </si>
  <si>
    <t>0490</t>
  </si>
  <si>
    <t>Kultura fizyczna</t>
  </si>
  <si>
    <t>Wpływy z innych lokalnych opłat pobieranych przez jednostki samorządu terytorialnego na podstawie odrębnych ustaw</t>
  </si>
  <si>
    <t>w tym:</t>
  </si>
  <si>
    <t>Wniesienie wkładów do spółek prawa handlowego</t>
  </si>
  <si>
    <t>Zadania w zakresie kultury fizycznej</t>
  </si>
  <si>
    <t>Inwestycje            i zakupy inwestycyjne</t>
  </si>
  <si>
    <t>Spłaty otrzymanych krajowych pożyczek                       i kredytów</t>
  </si>
  <si>
    <t>Zakup             i objęcie akcji                  i udziałów</t>
  </si>
  <si>
    <r>
      <t xml:space="preserve">Nazwa zadania
</t>
    </r>
    <r>
      <rPr>
        <i/>
        <sz val="10"/>
        <rFont val="Arial CE"/>
        <family val="2"/>
      </rPr>
      <t>(przeznaczenie dotacji)</t>
    </r>
  </si>
  <si>
    <t>Środki na dofinansowanie własnych zadań bieżących gmin (związków gmin), powiatów (związków powiatów), samorządów województw, pozyskane z innych źródeł</t>
  </si>
  <si>
    <t>Programy finansowane               z udziałem środków,                             o których mowa           w art. 5 ust. 1 pkt 2 i 3 ufp</t>
  </si>
  <si>
    <t>Zespoły do spraw orzekania                            o niepełnosprawności</t>
  </si>
  <si>
    <t>Poradnie psychologiczno-pedagogiczne,                      w tym poradnie specjalistyczne</t>
  </si>
  <si>
    <t>Prowadzenie ośrodka wsparcia - Domu dla Matek z Małoletnimi Dziećmi i Kobiet w Ciąży                           w Karwowie</t>
  </si>
  <si>
    <t>Środki otrzymane od pozostałych jednostek zaliczanych do sektora finansów publicznych na realizację zadań bieżących jednostek zaliczanych do sektora finansów publicznych</t>
  </si>
  <si>
    <t>Wpływy z wpłat gmin i powiatów na rzecz innych jednostek samorządu terytorialnego oraz związków gmin lub związków powiatów na dofinansowanie zadań bieżących</t>
  </si>
  <si>
    <t>Licea ogólnokształcące specjalne</t>
  </si>
  <si>
    <t xml:space="preserve">Organizacje prowadzące działalność pożytku publicznego w sferze części zadań przypisanych do realizacji samorządowi powiatowemu </t>
  </si>
  <si>
    <t>Współpraca Powiatu Polickiego z organizacjami pozarządowymi w zakresie promocji i ochrony zdrowia</t>
  </si>
  <si>
    <t>Współpraca Powiatu Polickiego z organizacjami pozarządowymi prowadzącymi działalność pożytku publicznego w sferze zadań przypisanych do realizacji samorządowi powiatowemu</t>
  </si>
  <si>
    <t xml:space="preserve">Organizacje prowadzące działalność pożytku publicznego na rzecz ochrony i promocji zdrowia </t>
  </si>
  <si>
    <t>0960</t>
  </si>
  <si>
    <t>Przekazanie zadań samorządowi gminnemu             w zakresie utrzymania dróg powiatowych                 Nr 3900Z i Nr 3901Z</t>
  </si>
  <si>
    <t>Realizacja porozumień pomiędzy powiatami           w zakresie umieszczania dzieci w placówkach opiekuńczo-wychowawczych</t>
  </si>
  <si>
    <t>Plan dochodów rachunku dochodów własnych samorządowych jednostek budżetowych Powiatu Polickiego oraz wydatków nimi finansowanych</t>
  </si>
  <si>
    <t>Nazwa jednostki</t>
  </si>
  <si>
    <t>Wydatki
ogółem
(7+13)</t>
  </si>
  <si>
    <t>Casus Spółka z o.o. w Grudziądzu</t>
  </si>
  <si>
    <t>§ 957</t>
  </si>
  <si>
    <t>Nadwyżki z lat ubiegłych</t>
  </si>
  <si>
    <t>Specjalny Ośrodek Szkolno-Wychowawczy Nr 1 dla Dzieci Niepełnosprawnych Ruchowo im. Marii Grzegorzewskiej           w Policach</t>
  </si>
  <si>
    <t>Plan
na 2016 r.</t>
  </si>
  <si>
    <t>Wydatki budżetu Powiatu Polickiego w 2016 r.</t>
  </si>
  <si>
    <t>Przychody i rozchody budżetu Powiatu Polickiego w 2016 r.</t>
  </si>
  <si>
    <t>Plan                na 2016 r.</t>
  </si>
  <si>
    <t>Dochody i wydatki związane z realizacją zadań z zakresu administracji rządowej i innych zadań zleconych odrębnymi ustawami w 2016 r.</t>
  </si>
  <si>
    <t>Dochody i wydatki związane z realizacją zadań wykonywanych na podstawie porozumień (umów) między jednostkami samorządu terytorialnego w 2016 r.</t>
  </si>
  <si>
    <t>Dotacje podmiotowe z budżetu Powiatu Polickiego                                                                           dla jednostek sektora finansów publicznych w 2016 r.</t>
  </si>
  <si>
    <t>Dotacje podmiotowe z budżetu Powiatu Polickiego                                                                           dla jednostek spoza sektora finansów publicznych w 2016 r.</t>
  </si>
  <si>
    <t>Dotacje celowe z budżetu Powiatu Polickiego dla jednostek sektora finansów publicznych w 2016 r.</t>
  </si>
  <si>
    <t>Dotacje celowe z budżetu Powiatu Polickiego dla jednostek spoza sektora finansów publicznych w 2016 r.</t>
  </si>
  <si>
    <t>Współpraca Powiatu Polickiego z organizacjami pozarządowymi w zakresie rehabilitacji zawodowej i społecznej osób niepełnosprawnych</t>
  </si>
  <si>
    <t>Organizacje prowadzące działalność pożytku publicznego na rzecz osób niepełnosprawnych</t>
  </si>
  <si>
    <t>Organizacje prowadzące działalność pożytku publicznego w sferze przeciwdziałania wykluczeniu społecznemu</t>
  </si>
  <si>
    <t>Współpraca Powiatu Polickiego z organizacjami pozarządowymi działającymi na rzecz przeciwdziałania wykluczeniu społecznemu</t>
  </si>
  <si>
    <t>Dochody budżetu Powiatu Polickiego na 2016 r.</t>
  </si>
  <si>
    <t>w  złotych</t>
  </si>
  <si>
    <t>Źródło dochodów</t>
  </si>
  <si>
    <t>Budżet 2016 r.</t>
  </si>
  <si>
    <t>Dochody bieżące</t>
  </si>
  <si>
    <t>Dochody majątkowe</t>
  </si>
  <si>
    <t>Dotacja celowa otrzymana z tytułu pomocy finansowej udzielanej między jednostkami samorządu terytorialnego na dofinansowanie własnych zadań inwestycyjnych i zakupów inwestycyjnych</t>
  </si>
  <si>
    <t>Dotacje celowe otrzymane z budżetu państwa na realizację inwestycji i zakupów inwestycyjnych własnych powiatu</t>
  </si>
  <si>
    <t>0470</t>
  </si>
  <si>
    <t>Wpływy z opłat za trwały zarząd, użytkowanie i służebności</t>
  </si>
  <si>
    <t xml:space="preserve"> </t>
  </si>
  <si>
    <t>0650</t>
  </si>
  <si>
    <t>Wpływy z opłat za wydanie prawa jazdy</t>
  </si>
  <si>
    <t>Wpływy z podatku dochodowego od osób prawnych</t>
  </si>
  <si>
    <t>Wpływy z pozostałych odsetek</t>
  </si>
  <si>
    <t>Dotacje celowe otrzymane z powiatu na zadania bieżące realizowane na podstawie porozumień (umów) między jednostkami samorządu terytorialnego</t>
  </si>
  <si>
    <t>Kultura fizyczna i sport</t>
  </si>
  <si>
    <t>Dotacja celowa otrzymana z tytułu pomocy finansowej udzielanej między jednostkami samorządu terytorialnego na dofinansowanie własnych zadań bieżących</t>
  </si>
  <si>
    <t>Wpływy z najmu i dzierżawy składników majątkowych Skarbu Państwa, jednostek samorządu terytorialnego lub innych jednostek zaliczanych do sektora finansów publicznych oraz innych umów o podobnym charakterze</t>
  </si>
  <si>
    <t>Dotacje celowe otrzymane z budżetu państwa na inwestycje                       i zakupy inwestycyjne z zakresu administracji rządowej oraz inne zadania zlecone ustawami realizowane przez powiat</t>
  </si>
  <si>
    <t>Dotacje celowe otrzymane z budżetu państwa na zadania bieżące realizowane przez powiat na postawie porozumień                z organami administarcji rządowej</t>
  </si>
  <si>
    <t>Dotacje celowe w ramach programów finansowanych                               z udziałem środków europejskich oraz środków, o których mowa w art. 5 ust. 1 pkt 3 oraz ust. 3 pkt 5 i 6 ustawy, lub płatności w ramach budżetu środków europejskich,                              z wyłączeniem dochodów klasyfikowanych w paragrafie 205</t>
  </si>
  <si>
    <t>02001</t>
  </si>
  <si>
    <t>Gospodarka leśna</t>
  </si>
  <si>
    <t>Urzędy wojewódzkie</t>
  </si>
  <si>
    <t>Komendy wojewódzkie Policji</t>
  </si>
  <si>
    <t>Realizacja zadań wymagających stosowania specjalnej organizacji nauki i metod pracy dla dzieci i młodzieży w szkołach podstawowych, gimnazjach, liceach ogólnokształcących, liceach profilowanych i szkołach zawodowych oraz szkołach artystycznych</t>
  </si>
  <si>
    <t>Ochrona powietrza atmosferycznego i klimatu</t>
  </si>
  <si>
    <t>Zadania z zakresu geodezji i kartografii</t>
  </si>
  <si>
    <t>Gmina Dobra</t>
  </si>
  <si>
    <t>Wyposażenie ścieżki ekologiczno - edukacyjnej                       z miejscowości Dobra do Międzygminnego Schroniska dla zwierząt bezdomnych w Dobrej przy ul. Zwierzynieckiej 1</t>
  </si>
  <si>
    <t>Wymiar sprawiedliwości</t>
  </si>
  <si>
    <t>Nieodpłatna pomoc prawna</t>
  </si>
  <si>
    <t>Organizacje prowadzące działalność pożytku publicznego</t>
  </si>
  <si>
    <t>Współpraca Powiatu Polickiego z organizacjami pozarządowymi w sprawie powierzenia prowadzenia na obszarze Powiatu Polickiego punktu nieodpłatnej pomocy prawnej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</si>
</sst>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.0_ ;\-#,##0.0\ "/>
    <numFmt numFmtId="166" formatCode="#,##0.00_ ;\-#,##0.00\ "/>
    <numFmt numFmtId="167" formatCode="#,##0.0"/>
    <numFmt numFmtId="168" formatCode="#,##0.000"/>
    <numFmt numFmtId="169" formatCode="#,##0.0000"/>
    <numFmt numFmtId="170" formatCode="#,##0.00000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38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2"/>
      <name val="Arial CE"/>
      <family val="2"/>
    </font>
    <font>
      <i/>
      <u val="single"/>
      <sz val="8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sz val="8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sz val="5"/>
      <name val="Arial CE"/>
      <family val="2"/>
    </font>
    <font>
      <sz val="6"/>
      <name val="Arial CE"/>
      <family val="2"/>
    </font>
    <font>
      <i/>
      <sz val="10"/>
      <name val="Arial CE"/>
      <family val="0"/>
    </font>
    <font>
      <b/>
      <sz val="11"/>
      <name val="Arial CE"/>
      <family val="2"/>
    </font>
    <font>
      <sz val="11"/>
      <name val="Arial CE"/>
      <family val="0"/>
    </font>
    <font>
      <sz val="11"/>
      <name val="Arial"/>
      <family val="2"/>
    </font>
    <font>
      <i/>
      <sz val="12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 CE"/>
      <family val="2"/>
    </font>
    <font>
      <b/>
      <i/>
      <sz val="1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1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20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" borderId="0" applyNumberFormat="0" applyBorder="0" applyAlignment="0" applyProtection="0"/>
  </cellStyleXfs>
  <cellXfs count="219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top"/>
    </xf>
    <xf numFmtId="0" fontId="9" fillId="20" borderId="10" xfId="0" applyFont="1" applyFill="1" applyBorder="1" applyAlignment="1">
      <alignment horizontal="center" vertical="center"/>
    </xf>
    <xf numFmtId="0" fontId="9" fillId="2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12" fillId="0" borderId="0" xfId="0" applyFont="1" applyAlignment="1">
      <alignment horizontal="left" vertical="center"/>
    </xf>
    <xf numFmtId="0" fontId="11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9" fillId="20" borderId="10" xfId="0" applyFont="1" applyFill="1" applyBorder="1" applyAlignment="1">
      <alignment vertical="center" wrapText="1"/>
    </xf>
    <xf numFmtId="0" fontId="9" fillId="2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4" fillId="20" borderId="10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5" fillId="0" borderId="0" xfId="0" applyFont="1" applyAlignment="1">
      <alignment/>
    </xf>
    <xf numFmtId="4" fontId="5" fillId="0" borderId="0" xfId="0" applyNumberFormat="1" applyFont="1" applyAlignment="1">
      <alignment vertical="center"/>
    </xf>
    <xf numFmtId="0" fontId="0" fillId="0" borderId="12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4" fontId="5" fillId="0" borderId="0" xfId="0" applyNumberFormat="1" applyFont="1" applyFill="1" applyAlignment="1">
      <alignment vertical="center"/>
    </xf>
    <xf numFmtId="0" fontId="4" fillId="20" borderId="11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6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5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5" fillId="0" borderId="16" xfId="0" applyFont="1" applyFill="1" applyBorder="1" applyAlignment="1">
      <alignment vertical="center" wrapText="1"/>
    </xf>
    <xf numFmtId="0" fontId="13" fillId="20" borderId="10" xfId="0" applyFont="1" applyFill="1" applyBorder="1" applyAlignment="1">
      <alignment horizontal="center" vertical="center"/>
    </xf>
    <xf numFmtId="3" fontId="13" fillId="20" borderId="10" xfId="0" applyNumberFormat="1" applyFont="1" applyFill="1" applyBorder="1" applyAlignment="1">
      <alignment vertical="center"/>
    </xf>
    <xf numFmtId="0" fontId="14" fillId="0" borderId="13" xfId="0" applyFont="1" applyBorder="1" applyAlignment="1">
      <alignment horizontal="center" vertical="center"/>
    </xf>
    <xf numFmtId="3" fontId="14" fillId="0" borderId="13" xfId="0" applyNumberFormat="1" applyFont="1" applyBorder="1" applyAlignment="1">
      <alignment vertical="center"/>
    </xf>
    <xf numFmtId="0" fontId="14" fillId="0" borderId="13" xfId="0" applyFont="1" applyBorder="1" applyAlignment="1">
      <alignment horizontal="center" vertical="center"/>
    </xf>
    <xf numFmtId="3" fontId="14" fillId="0" borderId="13" xfId="0" applyNumberFormat="1" applyFont="1" applyBorder="1" applyAlignment="1">
      <alignment vertical="center"/>
    </xf>
    <xf numFmtId="3" fontId="14" fillId="0" borderId="13" xfId="0" applyNumberFormat="1" applyFont="1" applyFill="1" applyBorder="1" applyAlignment="1">
      <alignment vertical="center"/>
    </xf>
    <xf numFmtId="3" fontId="15" fillId="0" borderId="13" xfId="0" applyNumberFormat="1" applyFont="1" applyBorder="1" applyAlignment="1">
      <alignment vertical="center" wrapText="1"/>
    </xf>
    <xf numFmtId="3" fontId="13" fillId="0" borderId="10" xfId="0" applyNumberFormat="1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3" fontId="14" fillId="0" borderId="13" xfId="0" applyNumberFormat="1" applyFont="1" applyFill="1" applyBorder="1" applyAlignment="1">
      <alignment vertical="center"/>
    </xf>
    <xf numFmtId="0" fontId="14" fillId="0" borderId="14" xfId="0" applyFont="1" applyBorder="1" applyAlignment="1">
      <alignment horizontal="center" vertical="center"/>
    </xf>
    <xf numFmtId="0" fontId="14" fillId="0" borderId="14" xfId="0" applyFont="1" applyBorder="1" applyAlignment="1">
      <alignment vertical="center"/>
    </xf>
    <xf numFmtId="3" fontId="14" fillId="0" borderId="14" xfId="0" applyNumberFormat="1" applyFont="1" applyFill="1" applyBorder="1" applyAlignment="1">
      <alignment vertical="center"/>
    </xf>
    <xf numFmtId="0" fontId="14" fillId="0" borderId="17" xfId="0" applyFont="1" applyBorder="1" applyAlignment="1">
      <alignment horizontal="center" vertical="center"/>
    </xf>
    <xf numFmtId="0" fontId="14" fillId="0" borderId="17" xfId="0" applyFont="1" applyBorder="1" applyAlignment="1">
      <alignment vertical="center"/>
    </xf>
    <xf numFmtId="3" fontId="14" fillId="0" borderId="17" xfId="0" applyNumberFormat="1" applyFont="1" applyFill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0" fontId="14" fillId="0" borderId="10" xfId="0" applyFont="1" applyFill="1" applyBorder="1" applyAlignment="1">
      <alignment horizontal="center" vertical="center"/>
    </xf>
    <xf numFmtId="164" fontId="14" fillId="0" borderId="10" xfId="0" applyNumberFormat="1" applyFont="1" applyFill="1" applyBorder="1" applyAlignment="1">
      <alignment vertical="center"/>
    </xf>
    <xf numFmtId="164" fontId="13" fillId="0" borderId="10" xfId="0" applyNumberFormat="1" applyFont="1" applyFill="1" applyBorder="1" applyAlignment="1">
      <alignment vertical="center"/>
    </xf>
    <xf numFmtId="0" fontId="14" fillId="0" borderId="13" xfId="0" applyFont="1" applyBorder="1" applyAlignment="1" quotePrefix="1">
      <alignment horizontal="center" vertical="center"/>
    </xf>
    <xf numFmtId="0" fontId="14" fillId="0" borderId="10" xfId="0" applyFont="1" applyBorder="1" applyAlignment="1">
      <alignment horizontal="center" vertical="center"/>
    </xf>
    <xf numFmtId="3" fontId="14" fillId="0" borderId="1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3" fontId="0" fillId="0" borderId="0" xfId="0" applyNumberFormat="1" applyFont="1" applyAlignment="1">
      <alignment vertical="center"/>
    </xf>
    <xf numFmtId="0" fontId="14" fillId="0" borderId="13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7" fillId="20" borderId="10" xfId="0" applyFont="1" applyFill="1" applyBorder="1" applyAlignment="1" quotePrefix="1">
      <alignment horizontal="center" vertical="center" wrapText="1"/>
    </xf>
    <xf numFmtId="0" fontId="17" fillId="20" borderId="10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3" fontId="17" fillId="20" borderId="19" xfId="0" applyNumberFormat="1" applyFont="1" applyFill="1" applyBorder="1" applyAlignment="1">
      <alignment horizontal="right" vertical="center" wrapText="1"/>
    </xf>
    <xf numFmtId="3" fontId="18" fillId="0" borderId="20" xfId="0" applyNumberFormat="1" applyFont="1" applyFill="1" applyBorder="1" applyAlignment="1">
      <alignment horizontal="right" vertical="center" wrapText="1"/>
    </xf>
    <xf numFmtId="3" fontId="18" fillId="0" borderId="21" xfId="0" applyNumberFormat="1" applyFont="1" applyFill="1" applyBorder="1" applyAlignment="1">
      <alignment horizontal="right" vertical="center" wrapText="1"/>
    </xf>
    <xf numFmtId="3" fontId="8" fillId="0" borderId="22" xfId="0" applyNumberFormat="1" applyFont="1" applyFill="1" applyBorder="1" applyAlignment="1">
      <alignment horizontal="right" vertical="center"/>
    </xf>
    <xf numFmtId="3" fontId="8" fillId="0" borderId="21" xfId="0" applyNumberFormat="1" applyFont="1" applyFill="1" applyBorder="1" applyAlignment="1">
      <alignment horizontal="right" vertical="center"/>
    </xf>
    <xf numFmtId="3" fontId="2" fillId="20" borderId="19" xfId="0" applyNumberFormat="1" applyFont="1" applyFill="1" applyBorder="1" applyAlignment="1">
      <alignment horizontal="right" vertical="center"/>
    </xf>
    <xf numFmtId="3" fontId="18" fillId="0" borderId="22" xfId="0" applyNumberFormat="1" applyFont="1" applyFill="1" applyBorder="1" applyAlignment="1">
      <alignment horizontal="right" vertical="center" wrapText="1"/>
    </xf>
    <xf numFmtId="3" fontId="2" fillId="20" borderId="19" xfId="0" applyNumberFormat="1" applyFont="1" applyFill="1" applyBorder="1" applyAlignment="1">
      <alignment horizontal="right" vertical="center" wrapText="1"/>
    </xf>
    <xf numFmtId="3" fontId="8" fillId="0" borderId="21" xfId="0" applyNumberFormat="1" applyFont="1" applyFill="1" applyBorder="1" applyAlignment="1">
      <alignment horizontal="right" vertical="center" wrapText="1"/>
    </xf>
    <xf numFmtId="3" fontId="8" fillId="0" borderId="22" xfId="0" applyNumberFormat="1" applyFont="1" applyFill="1" applyBorder="1" applyAlignment="1">
      <alignment horizontal="right" vertical="center" wrapText="1"/>
    </xf>
    <xf numFmtId="3" fontId="8" fillId="0" borderId="23" xfId="0" applyNumberFormat="1" applyFont="1" applyFill="1" applyBorder="1" applyAlignment="1">
      <alignment horizontal="right" vertical="center" wrapText="1"/>
    </xf>
    <xf numFmtId="3" fontId="18" fillId="0" borderId="24" xfId="0" applyNumberFormat="1" applyFont="1" applyFill="1" applyBorder="1" applyAlignment="1">
      <alignment horizontal="right" vertical="center" wrapText="1"/>
    </xf>
    <xf numFmtId="3" fontId="8" fillId="0" borderId="25" xfId="0" applyNumberFormat="1" applyFont="1" applyFill="1" applyBorder="1" applyAlignment="1">
      <alignment horizontal="right" vertical="center" wrapText="1"/>
    </xf>
    <xf numFmtId="3" fontId="8" fillId="0" borderId="26" xfId="0" applyNumberFormat="1" applyFont="1" applyFill="1" applyBorder="1" applyAlignment="1">
      <alignment horizontal="right" vertical="center" wrapText="1"/>
    </xf>
    <xf numFmtId="3" fontId="18" fillId="0" borderId="26" xfId="0" applyNumberFormat="1" applyFont="1" applyFill="1" applyBorder="1" applyAlignment="1">
      <alignment horizontal="right" vertical="center" wrapText="1"/>
    </xf>
    <xf numFmtId="3" fontId="8" fillId="0" borderId="26" xfId="0" applyNumberFormat="1" applyFont="1" applyFill="1" applyBorder="1" applyAlignment="1">
      <alignment horizontal="right" vertical="center"/>
    </xf>
    <xf numFmtId="3" fontId="8" fillId="0" borderId="25" xfId="0" applyNumberFormat="1" applyFont="1" applyFill="1" applyBorder="1" applyAlignment="1">
      <alignment horizontal="right" vertical="center"/>
    </xf>
    <xf numFmtId="3" fontId="18" fillId="0" borderId="25" xfId="0" applyNumberFormat="1" applyFont="1" applyFill="1" applyBorder="1" applyAlignment="1">
      <alignment horizontal="right" vertical="center" wrapText="1"/>
    </xf>
    <xf numFmtId="3" fontId="18" fillId="0" borderId="23" xfId="0" applyNumberFormat="1" applyFont="1" applyFill="1" applyBorder="1" applyAlignment="1">
      <alignment horizontal="right" vertical="center" wrapText="1"/>
    </xf>
    <xf numFmtId="3" fontId="8" fillId="0" borderId="22" xfId="0" applyNumberFormat="1" applyFont="1" applyFill="1" applyBorder="1" applyAlignment="1">
      <alignment horizontal="right" vertical="center"/>
    </xf>
    <xf numFmtId="3" fontId="8" fillId="0" borderId="25" xfId="0" applyNumberFormat="1" applyFont="1" applyFill="1" applyBorder="1" applyAlignment="1">
      <alignment horizontal="right" vertical="center"/>
    </xf>
    <xf numFmtId="3" fontId="8" fillId="0" borderId="2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0" fillId="0" borderId="10" xfId="0" applyFill="1" applyBorder="1" applyAlignment="1">
      <alignment vertical="center" wrapText="1"/>
    </xf>
    <xf numFmtId="3" fontId="0" fillId="0" borderId="0" xfId="0" applyNumberFormat="1" applyFont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12" fillId="0" borderId="27" xfId="0" applyFont="1" applyFill="1" applyBorder="1" applyAlignment="1" quotePrefix="1">
      <alignment horizontal="center" vertical="center"/>
    </xf>
    <xf numFmtId="0" fontId="12" fillId="0" borderId="27" xfId="0" applyFont="1" applyFill="1" applyBorder="1" applyAlignment="1">
      <alignment horizontal="left" vertical="center" wrapText="1"/>
    </xf>
    <xf numFmtId="3" fontId="8" fillId="0" borderId="27" xfId="0" applyNumberFormat="1" applyFont="1" applyFill="1" applyBorder="1" applyAlignment="1">
      <alignment vertical="center"/>
    </xf>
    <xf numFmtId="0" fontId="9" fillId="0" borderId="27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left" vertical="center"/>
    </xf>
    <xf numFmtId="3" fontId="12" fillId="0" borderId="27" xfId="0" applyNumberFormat="1" applyFont="1" applyFill="1" applyBorder="1" applyAlignment="1">
      <alignment horizontal="left" vertical="center" wrapText="1"/>
    </xf>
    <xf numFmtId="3" fontId="18" fillId="0" borderId="27" xfId="0" applyNumberFormat="1" applyFont="1" applyFill="1" applyBorder="1" applyAlignment="1">
      <alignment horizontal="right" vertical="center" wrapText="1"/>
    </xf>
    <xf numFmtId="0" fontId="12" fillId="0" borderId="27" xfId="0" applyFont="1" applyFill="1" applyBorder="1" applyAlignment="1">
      <alignment vertical="center" wrapText="1"/>
    </xf>
    <xf numFmtId="0" fontId="12" fillId="0" borderId="27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left" vertical="center"/>
    </xf>
    <xf numFmtId="0" fontId="12" fillId="0" borderId="27" xfId="0" applyFont="1" applyFill="1" applyBorder="1" applyAlignment="1">
      <alignment horizontal="left" vertical="center" wrapText="1"/>
    </xf>
    <xf numFmtId="3" fontId="16" fillId="0" borderId="27" xfId="0" applyNumberFormat="1" applyFont="1" applyFill="1" applyBorder="1" applyAlignment="1">
      <alignment vertical="center"/>
    </xf>
    <xf numFmtId="49" fontId="12" fillId="0" borderId="27" xfId="0" applyNumberFormat="1" applyFont="1" applyFill="1" applyBorder="1" applyAlignment="1" quotePrefix="1">
      <alignment horizontal="center" vertical="center"/>
    </xf>
    <xf numFmtId="0" fontId="9" fillId="23" borderId="27" xfId="0" applyFont="1" applyFill="1" applyBorder="1" applyAlignment="1" quotePrefix="1">
      <alignment horizontal="center" vertical="center"/>
    </xf>
    <xf numFmtId="0" fontId="0" fillId="23" borderId="27" xfId="0" applyFill="1" applyBorder="1" applyAlignment="1" quotePrefix="1">
      <alignment horizontal="center" vertical="center"/>
    </xf>
    <xf numFmtId="0" fontId="12" fillId="23" borderId="27" xfId="0" applyFont="1" applyFill="1" applyBorder="1" applyAlignment="1">
      <alignment horizontal="center" vertical="center"/>
    </xf>
    <xf numFmtId="0" fontId="4" fillId="23" borderId="27" xfId="0" applyFont="1" applyFill="1" applyBorder="1" applyAlignment="1">
      <alignment vertical="center" wrapText="1"/>
    </xf>
    <xf numFmtId="3" fontId="2" fillId="23" borderId="27" xfId="0" applyNumberFormat="1" applyFont="1" applyFill="1" applyBorder="1" applyAlignment="1">
      <alignment vertical="center"/>
    </xf>
    <xf numFmtId="0" fontId="9" fillId="23" borderId="27" xfId="0" applyFont="1" applyFill="1" applyBorder="1" applyAlignment="1">
      <alignment horizontal="center" vertical="center"/>
    </xf>
    <xf numFmtId="0" fontId="0" fillId="23" borderId="27" xfId="0" applyFill="1" applyBorder="1" applyAlignment="1">
      <alignment horizontal="center" vertical="center"/>
    </xf>
    <xf numFmtId="0" fontId="9" fillId="23" borderId="27" xfId="0" applyFont="1" applyFill="1" applyBorder="1" applyAlignment="1">
      <alignment horizontal="left" vertical="center"/>
    </xf>
    <xf numFmtId="0" fontId="9" fillId="23" borderId="27" xfId="0" applyFont="1" applyFill="1" applyBorder="1" applyAlignment="1">
      <alignment vertical="center"/>
    </xf>
    <xf numFmtId="0" fontId="9" fillId="23" borderId="27" xfId="0" applyFont="1" applyFill="1" applyBorder="1" applyAlignment="1">
      <alignment horizontal="left" vertical="center" wrapText="1"/>
    </xf>
    <xf numFmtId="0" fontId="20" fillId="23" borderId="27" xfId="0" applyFont="1" applyFill="1" applyBorder="1" applyAlignment="1">
      <alignment horizontal="center" vertical="center"/>
    </xf>
    <xf numFmtId="49" fontId="20" fillId="23" borderId="27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9" fillId="23" borderId="27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3" fontId="8" fillId="0" borderId="20" xfId="0" applyNumberFormat="1" applyFont="1" applyFill="1" applyBorder="1" applyAlignment="1">
      <alignment horizontal="right" vertical="center"/>
    </xf>
    <xf numFmtId="0" fontId="18" fillId="0" borderId="18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 wrapText="1"/>
    </xf>
    <xf numFmtId="0" fontId="4" fillId="20" borderId="18" xfId="0" applyFont="1" applyFill="1" applyBorder="1" applyAlignment="1">
      <alignment horizontal="center" vertical="center" wrapText="1"/>
    </xf>
    <xf numFmtId="0" fontId="4" fillId="20" borderId="11" xfId="0" applyFont="1" applyFill="1" applyBorder="1" applyAlignment="1">
      <alignment horizontal="center" vertical="center" wrapText="1"/>
    </xf>
    <xf numFmtId="0" fontId="4" fillId="20" borderId="28" xfId="0" applyFont="1" applyFill="1" applyBorder="1" applyAlignment="1">
      <alignment horizontal="center" vertical="center" wrapText="1"/>
    </xf>
    <xf numFmtId="0" fontId="4" fillId="20" borderId="20" xfId="0" applyFont="1" applyFill="1" applyBorder="1" applyAlignment="1">
      <alignment horizontal="center" vertical="center" wrapText="1"/>
    </xf>
    <xf numFmtId="0" fontId="4" fillId="20" borderId="29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/>
    </xf>
    <xf numFmtId="0" fontId="9" fillId="23" borderId="27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9" fillId="20" borderId="27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3" fontId="9" fillId="20" borderId="27" xfId="0" applyNumberFormat="1" applyFont="1" applyFill="1" applyBorder="1" applyAlignment="1">
      <alignment horizontal="center" vertical="center" wrapText="1"/>
    </xf>
    <xf numFmtId="3" fontId="0" fillId="20" borderId="27" xfId="0" applyNumberFormat="1" applyFont="1" applyFill="1" applyBorder="1" applyAlignment="1">
      <alignment horizontal="center" vertical="center" wrapText="1"/>
    </xf>
    <xf numFmtId="3" fontId="0" fillId="0" borderId="27" xfId="0" applyNumberFormat="1" applyBorder="1" applyAlignment="1">
      <alignment horizontal="center" vertical="center"/>
    </xf>
    <xf numFmtId="0" fontId="9" fillId="0" borderId="27" xfId="0" applyFont="1" applyFill="1" applyBorder="1" applyAlignment="1" quotePrefix="1">
      <alignment horizontal="center" vertical="center"/>
    </xf>
    <xf numFmtId="0" fontId="19" fillId="0" borderId="0" xfId="0" applyFont="1" applyAlignment="1">
      <alignment horizontal="center" vertical="center"/>
    </xf>
    <xf numFmtId="3" fontId="9" fillId="20" borderId="27" xfId="0" applyNumberFormat="1" applyFont="1" applyFill="1" applyBorder="1" applyAlignment="1">
      <alignment horizontal="center" vertical="center"/>
    </xf>
    <xf numFmtId="3" fontId="0" fillId="20" borderId="27" xfId="0" applyNumberFormat="1" applyFont="1" applyFill="1" applyBorder="1" applyAlignment="1">
      <alignment horizontal="center" vertical="center"/>
    </xf>
    <xf numFmtId="0" fontId="4" fillId="20" borderId="30" xfId="0" applyFont="1" applyFill="1" applyBorder="1" applyAlignment="1">
      <alignment horizontal="center" vertical="center" wrapText="1"/>
    </xf>
    <xf numFmtId="0" fontId="4" fillId="20" borderId="19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4" fillId="20" borderId="31" xfId="0" applyFont="1" applyFill="1" applyBorder="1" applyAlignment="1">
      <alignment horizontal="center" vertical="center" wrapText="1"/>
    </xf>
    <xf numFmtId="0" fontId="4" fillId="20" borderId="1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20" borderId="10" xfId="0" applyFont="1" applyFill="1" applyBorder="1" applyAlignment="1">
      <alignment horizontal="center" vertical="center"/>
    </xf>
    <xf numFmtId="0" fontId="13" fillId="20" borderId="29" xfId="0" applyFont="1" applyFill="1" applyBorder="1" applyAlignment="1">
      <alignment horizontal="center" vertical="center"/>
    </xf>
    <xf numFmtId="0" fontId="13" fillId="20" borderId="19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9" fillId="20" borderId="10" xfId="0" applyFont="1" applyFill="1" applyBorder="1" applyAlignment="1">
      <alignment horizontal="center" vertical="center"/>
    </xf>
    <xf numFmtId="0" fontId="9" fillId="20" borderId="10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4" fontId="13" fillId="0" borderId="29" xfId="0" applyNumberFormat="1" applyFont="1" applyBorder="1" applyAlignment="1">
      <alignment horizontal="center" vertical="center"/>
    </xf>
    <xf numFmtId="4" fontId="13" fillId="0" borderId="30" xfId="0" applyNumberFormat="1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9"/>
  <sheetViews>
    <sheetView showGridLines="0" tabSelected="1" defaultGridColor="0" view="pageLayout" zoomScaleNormal="90" zoomScaleSheetLayoutView="90" colorId="7" workbookViewId="0" topLeftCell="A1">
      <selection activeCell="A1" sqref="A1:G1"/>
    </sheetView>
  </sheetViews>
  <sheetFormatPr defaultColWidth="9.00390625" defaultRowHeight="12.75"/>
  <cols>
    <col min="1" max="1" width="6.00390625" style="39" customWidth="1"/>
    <col min="2" max="2" width="10.125" style="39" customWidth="1"/>
    <col min="3" max="3" width="9.875" style="39" bestFit="1" customWidth="1"/>
    <col min="4" max="4" width="50.75390625" style="39" customWidth="1"/>
    <col min="5" max="7" width="18.00390625" style="39" customWidth="1"/>
    <col min="8" max="8" width="12.75390625" style="39" bestFit="1" customWidth="1"/>
    <col min="9" max="9" width="10.125" style="39" bestFit="1" customWidth="1"/>
    <col min="10" max="16384" width="9.125" style="39" customWidth="1"/>
  </cols>
  <sheetData>
    <row r="1" spans="1:7" ht="15.75" customHeight="1">
      <c r="A1" s="190" t="s">
        <v>177</v>
      </c>
      <c r="B1" s="190"/>
      <c r="C1" s="190"/>
      <c r="D1" s="190"/>
      <c r="E1" s="190"/>
      <c r="F1" s="190"/>
      <c r="G1" s="190"/>
    </row>
    <row r="2" spans="1:7" ht="19.5" customHeight="1">
      <c r="A2" s="2"/>
      <c r="B2" s="2"/>
      <c r="C2" s="2"/>
      <c r="D2" s="2"/>
      <c r="E2" s="132"/>
      <c r="F2" s="60"/>
      <c r="G2" s="132" t="s">
        <v>178</v>
      </c>
    </row>
    <row r="3" spans="1:7" s="10" customFormat="1" ht="12.75" customHeight="1">
      <c r="A3" s="183" t="s">
        <v>1</v>
      </c>
      <c r="B3" s="183" t="s">
        <v>4</v>
      </c>
      <c r="C3" s="183" t="s">
        <v>2</v>
      </c>
      <c r="D3" s="183" t="s">
        <v>179</v>
      </c>
      <c r="E3" s="186" t="s">
        <v>180</v>
      </c>
      <c r="F3" s="191" t="s">
        <v>3</v>
      </c>
      <c r="G3" s="192"/>
    </row>
    <row r="4" spans="1:7" s="25" customFormat="1" ht="27.75" customHeight="1">
      <c r="A4" s="184"/>
      <c r="B4" s="184"/>
      <c r="C4" s="184"/>
      <c r="D4" s="184"/>
      <c r="E4" s="188"/>
      <c r="F4" s="186" t="s">
        <v>181</v>
      </c>
      <c r="G4" s="186" t="s">
        <v>182</v>
      </c>
    </row>
    <row r="5" spans="1:7" s="10" customFormat="1" ht="12.75">
      <c r="A5" s="184"/>
      <c r="B5" s="184"/>
      <c r="C5" s="184"/>
      <c r="D5" s="184"/>
      <c r="E5" s="188"/>
      <c r="F5" s="187"/>
      <c r="G5" s="187"/>
    </row>
    <row r="6" spans="1:7" s="10" customFormat="1" ht="12.75">
      <c r="A6" s="133">
        <v>1</v>
      </c>
      <c r="B6" s="133">
        <v>2</v>
      </c>
      <c r="C6" s="133">
        <v>3</v>
      </c>
      <c r="D6" s="133">
        <v>4</v>
      </c>
      <c r="E6" s="133">
        <v>8</v>
      </c>
      <c r="F6" s="133">
        <v>9</v>
      </c>
      <c r="G6" s="133">
        <v>10</v>
      </c>
    </row>
    <row r="7" spans="1:11" s="10" customFormat="1" ht="15.75">
      <c r="A7" s="150">
        <v>600</v>
      </c>
      <c r="B7" s="151"/>
      <c r="C7" s="152"/>
      <c r="D7" s="153" t="s">
        <v>37</v>
      </c>
      <c r="E7" s="154">
        <f>SUM(E8:E10)</f>
        <v>3050000</v>
      </c>
      <c r="F7" s="154">
        <f>SUM(F8:F10)</f>
        <v>50000</v>
      </c>
      <c r="G7" s="154">
        <f>SUM(G8:G10)</f>
        <v>3000000</v>
      </c>
      <c r="H7" s="44"/>
      <c r="I7" s="59"/>
      <c r="J7" s="59"/>
      <c r="K7" s="59"/>
    </row>
    <row r="8" spans="1:11" s="10" customFormat="1" ht="51">
      <c r="A8" s="189"/>
      <c r="B8" s="135">
        <v>60014</v>
      </c>
      <c r="C8" s="136">
        <v>6300</v>
      </c>
      <c r="D8" s="137" t="s">
        <v>183</v>
      </c>
      <c r="E8" s="138">
        <f>SUM(F8:G8)</f>
        <v>1000000</v>
      </c>
      <c r="F8" s="138">
        <v>0</v>
      </c>
      <c r="G8" s="138">
        <v>1000000</v>
      </c>
      <c r="I8" s="59"/>
      <c r="J8" s="59"/>
      <c r="K8" s="59"/>
    </row>
    <row r="9" spans="1:11" s="10" customFormat="1" ht="38.25">
      <c r="A9" s="189"/>
      <c r="B9" s="135">
        <v>60014</v>
      </c>
      <c r="C9" s="136">
        <v>6430</v>
      </c>
      <c r="D9" s="137" t="s">
        <v>184</v>
      </c>
      <c r="E9" s="138">
        <f>SUM(F9:G9)</f>
        <v>2000000</v>
      </c>
      <c r="F9" s="138">
        <v>0</v>
      </c>
      <c r="G9" s="138">
        <v>2000000</v>
      </c>
      <c r="I9" s="59"/>
      <c r="J9" s="59"/>
      <c r="K9" s="59"/>
    </row>
    <row r="10" spans="1:7" s="10" customFormat="1" ht="38.25">
      <c r="A10" s="189"/>
      <c r="B10" s="135">
        <v>60095</v>
      </c>
      <c r="C10" s="136" t="s">
        <v>131</v>
      </c>
      <c r="D10" s="137" t="s">
        <v>133</v>
      </c>
      <c r="E10" s="138">
        <f>SUM(F10:G10)</f>
        <v>50000</v>
      </c>
      <c r="F10" s="138">
        <v>50000</v>
      </c>
      <c r="G10" s="138">
        <v>0</v>
      </c>
    </row>
    <row r="11" spans="1:7" s="10" customFormat="1" ht="15" customHeight="1">
      <c r="A11" s="155">
        <v>700</v>
      </c>
      <c r="B11" s="156"/>
      <c r="C11" s="152"/>
      <c r="D11" s="157" t="s">
        <v>38</v>
      </c>
      <c r="E11" s="154">
        <f>SUM(E12:E17)</f>
        <v>1660300</v>
      </c>
      <c r="F11" s="154">
        <f>SUM(F12:F17)</f>
        <v>1410300</v>
      </c>
      <c r="G11" s="154">
        <f>SUM(G12:G17)</f>
        <v>250000</v>
      </c>
    </row>
    <row r="12" spans="1:7" ht="25.5">
      <c r="A12" s="185"/>
      <c r="B12" s="135">
        <v>70005</v>
      </c>
      <c r="C12" s="136" t="s">
        <v>185</v>
      </c>
      <c r="D12" s="137" t="s">
        <v>186</v>
      </c>
      <c r="E12" s="138">
        <f aca="true" t="shared" si="0" ref="E12:E17">SUM(F12:G12)</f>
        <v>5750</v>
      </c>
      <c r="F12" s="138">
        <v>5750</v>
      </c>
      <c r="G12" s="138">
        <v>0</v>
      </c>
    </row>
    <row r="13" spans="1:7" ht="51">
      <c r="A13" s="185"/>
      <c r="B13" s="135">
        <v>70005</v>
      </c>
      <c r="C13" s="136" t="s">
        <v>39</v>
      </c>
      <c r="D13" s="137" t="s">
        <v>195</v>
      </c>
      <c r="E13" s="138">
        <f t="shared" si="0"/>
        <v>1250</v>
      </c>
      <c r="F13" s="138">
        <v>1250</v>
      </c>
      <c r="G13" s="138">
        <v>0</v>
      </c>
    </row>
    <row r="14" spans="1:7" ht="25.5">
      <c r="A14" s="185"/>
      <c r="B14" s="135">
        <v>70005</v>
      </c>
      <c r="C14" s="136" t="s">
        <v>40</v>
      </c>
      <c r="D14" s="137" t="s">
        <v>41</v>
      </c>
      <c r="E14" s="138">
        <f t="shared" si="0"/>
        <v>250000</v>
      </c>
      <c r="F14" s="138">
        <v>0</v>
      </c>
      <c r="G14" s="138">
        <v>250000</v>
      </c>
    </row>
    <row r="15" spans="1:7" ht="15">
      <c r="A15" s="185"/>
      <c r="B15" s="135">
        <v>70005</v>
      </c>
      <c r="C15" s="136" t="s">
        <v>42</v>
      </c>
      <c r="D15" s="140" t="s">
        <v>43</v>
      </c>
      <c r="E15" s="138">
        <f t="shared" si="0"/>
        <v>4000</v>
      </c>
      <c r="F15" s="138">
        <v>4000</v>
      </c>
      <c r="G15" s="138">
        <v>0</v>
      </c>
    </row>
    <row r="16" spans="1:7" ht="51.75" customHeight="1">
      <c r="A16" s="185"/>
      <c r="B16" s="135">
        <v>70005</v>
      </c>
      <c r="C16" s="134">
        <v>2110</v>
      </c>
      <c r="D16" s="141" t="s">
        <v>36</v>
      </c>
      <c r="E16" s="138">
        <f t="shared" si="0"/>
        <v>183300</v>
      </c>
      <c r="F16" s="142">
        <v>183300</v>
      </c>
      <c r="G16" s="142">
        <v>0</v>
      </c>
    </row>
    <row r="17" spans="1:7" ht="38.25">
      <c r="A17" s="185"/>
      <c r="B17" s="135">
        <v>70005</v>
      </c>
      <c r="C17" s="134">
        <v>2360</v>
      </c>
      <c r="D17" s="143" t="s">
        <v>47</v>
      </c>
      <c r="E17" s="142">
        <f t="shared" si="0"/>
        <v>1216000</v>
      </c>
      <c r="F17" s="142">
        <f>875000+341000</f>
        <v>1216000</v>
      </c>
      <c r="G17" s="142">
        <v>0</v>
      </c>
    </row>
    <row r="18" spans="1:7" ht="15.75">
      <c r="A18" s="155">
        <v>710</v>
      </c>
      <c r="B18" s="156"/>
      <c r="C18" s="152"/>
      <c r="D18" s="157" t="s">
        <v>48</v>
      </c>
      <c r="E18" s="154">
        <f>SUM(E19:E22)</f>
        <v>1832000</v>
      </c>
      <c r="F18" s="154">
        <f>SUM(F19:F22)</f>
        <v>1772000</v>
      </c>
      <c r="G18" s="154">
        <f>SUM(G19:G22)</f>
        <v>60000</v>
      </c>
    </row>
    <row r="19" spans="1:7" ht="15">
      <c r="A19" s="185"/>
      <c r="B19" s="135">
        <v>71012</v>
      </c>
      <c r="C19" s="136" t="s">
        <v>42</v>
      </c>
      <c r="D19" s="141" t="s">
        <v>43</v>
      </c>
      <c r="E19" s="138">
        <f>SUM(F19:G19)</f>
        <v>900000</v>
      </c>
      <c r="F19" s="138">
        <v>900000</v>
      </c>
      <c r="G19" s="138">
        <v>0</v>
      </c>
    </row>
    <row r="20" spans="1:7" ht="51.75" customHeight="1">
      <c r="A20" s="185"/>
      <c r="B20" s="135">
        <v>71012</v>
      </c>
      <c r="C20" s="134">
        <v>2110</v>
      </c>
      <c r="D20" s="141" t="s">
        <v>36</v>
      </c>
      <c r="E20" s="138">
        <f>SUM(F20:G20)</f>
        <v>375000</v>
      </c>
      <c r="F20" s="138">
        <v>375000</v>
      </c>
      <c r="G20" s="138">
        <v>0</v>
      </c>
    </row>
    <row r="21" spans="1:7" ht="51.75" customHeight="1">
      <c r="A21" s="185"/>
      <c r="B21" s="135">
        <v>71015</v>
      </c>
      <c r="C21" s="136">
        <v>2110</v>
      </c>
      <c r="D21" s="141" t="s">
        <v>36</v>
      </c>
      <c r="E21" s="138">
        <f>SUM(F21:G21)</f>
        <v>497000</v>
      </c>
      <c r="F21" s="138">
        <v>497000</v>
      </c>
      <c r="G21" s="138">
        <v>0</v>
      </c>
    </row>
    <row r="22" spans="1:7" ht="51">
      <c r="A22" s="185"/>
      <c r="B22" s="135">
        <v>71015</v>
      </c>
      <c r="C22" s="134">
        <v>6410</v>
      </c>
      <c r="D22" s="141" t="s">
        <v>196</v>
      </c>
      <c r="E22" s="138">
        <f>SUM(F22:G22)</f>
        <v>60000</v>
      </c>
      <c r="F22" s="138">
        <v>0</v>
      </c>
      <c r="G22" s="138">
        <v>60000</v>
      </c>
    </row>
    <row r="23" spans="1:7" ht="15.75">
      <c r="A23" s="155">
        <v>750</v>
      </c>
      <c r="B23" s="156"/>
      <c r="C23" s="152"/>
      <c r="D23" s="158" t="s">
        <v>49</v>
      </c>
      <c r="E23" s="154">
        <f>SUM(E24:E27)</f>
        <v>102900</v>
      </c>
      <c r="F23" s="154">
        <f>SUM(F24:F27)</f>
        <v>102900</v>
      </c>
      <c r="G23" s="154">
        <f>SUM(G24:G27)</f>
        <v>0</v>
      </c>
    </row>
    <row r="24" spans="1:7" ht="51.75" customHeight="1">
      <c r="A24" s="185" t="s">
        <v>187</v>
      </c>
      <c r="B24" s="135">
        <v>75011</v>
      </c>
      <c r="C24" s="134">
        <v>2110</v>
      </c>
      <c r="D24" s="141" t="s">
        <v>36</v>
      </c>
      <c r="E24" s="138">
        <f>SUM(F24:G24)</f>
        <v>59900</v>
      </c>
      <c r="F24" s="138">
        <v>59900</v>
      </c>
      <c r="G24" s="138">
        <v>0</v>
      </c>
    </row>
    <row r="25" spans="1:7" ht="51">
      <c r="A25" s="185"/>
      <c r="B25" s="135">
        <v>75020</v>
      </c>
      <c r="C25" s="136" t="s">
        <v>39</v>
      </c>
      <c r="D25" s="137" t="s">
        <v>195</v>
      </c>
      <c r="E25" s="138">
        <f>SUM(F25:G25)</f>
        <v>2000</v>
      </c>
      <c r="F25" s="138">
        <v>2000</v>
      </c>
      <c r="G25" s="138">
        <v>0</v>
      </c>
    </row>
    <row r="26" spans="1:7" ht="15">
      <c r="A26" s="185"/>
      <c r="B26" s="135">
        <v>75020</v>
      </c>
      <c r="C26" s="136" t="s">
        <v>42</v>
      </c>
      <c r="D26" s="140" t="s">
        <v>43</v>
      </c>
      <c r="E26" s="138">
        <f>SUM(F26:G26)</f>
        <v>18000</v>
      </c>
      <c r="F26" s="138">
        <v>18000</v>
      </c>
      <c r="G26" s="138">
        <v>0</v>
      </c>
    </row>
    <row r="27" spans="1:7" ht="51.75" customHeight="1">
      <c r="A27" s="185"/>
      <c r="B27" s="135">
        <v>75045</v>
      </c>
      <c r="C27" s="134">
        <v>2110</v>
      </c>
      <c r="D27" s="141" t="s">
        <v>36</v>
      </c>
      <c r="E27" s="138">
        <f>SUM(F27:G27)</f>
        <v>23000</v>
      </c>
      <c r="F27" s="138">
        <v>23000</v>
      </c>
      <c r="G27" s="138">
        <v>0</v>
      </c>
    </row>
    <row r="28" spans="1:7" ht="15" customHeight="1">
      <c r="A28" s="155">
        <v>754</v>
      </c>
      <c r="B28" s="156"/>
      <c r="C28" s="152"/>
      <c r="D28" s="158" t="s">
        <v>50</v>
      </c>
      <c r="E28" s="154">
        <f>SUM(E29:E29)</f>
        <v>3403000</v>
      </c>
      <c r="F28" s="154">
        <f>SUM(F29:F29)</f>
        <v>3403000</v>
      </c>
      <c r="G28" s="154">
        <f>SUM(G29:G29)</f>
        <v>0</v>
      </c>
    </row>
    <row r="29" spans="1:7" ht="51.75" customHeight="1">
      <c r="A29" s="139"/>
      <c r="B29" s="135">
        <v>75411</v>
      </c>
      <c r="C29" s="136">
        <v>2110</v>
      </c>
      <c r="D29" s="141" t="s">
        <v>36</v>
      </c>
      <c r="E29" s="138">
        <f>SUM(F29:G29)</f>
        <v>3403000</v>
      </c>
      <c r="F29" s="138">
        <v>3403000</v>
      </c>
      <c r="G29" s="138">
        <v>0</v>
      </c>
    </row>
    <row r="30" spans="1:7" ht="15" customHeight="1">
      <c r="A30" s="155">
        <v>755</v>
      </c>
      <c r="B30" s="156"/>
      <c r="C30" s="152"/>
      <c r="D30" s="158" t="s">
        <v>208</v>
      </c>
      <c r="E30" s="154">
        <f>SUM(E31:E31)</f>
        <v>185400</v>
      </c>
      <c r="F30" s="154">
        <f>SUM(F31:F31)</f>
        <v>185400</v>
      </c>
      <c r="G30" s="154">
        <f>SUM(G31:G31)</f>
        <v>0</v>
      </c>
    </row>
    <row r="31" spans="1:7" ht="51.75" customHeight="1">
      <c r="A31" s="139"/>
      <c r="B31" s="135">
        <v>75515</v>
      </c>
      <c r="C31" s="136">
        <v>2110</v>
      </c>
      <c r="D31" s="141" t="s">
        <v>36</v>
      </c>
      <c r="E31" s="138">
        <f>SUM(F31:G31)</f>
        <v>185400</v>
      </c>
      <c r="F31" s="138">
        <v>185400</v>
      </c>
      <c r="G31" s="138">
        <v>0</v>
      </c>
    </row>
    <row r="32" spans="1:7" ht="38.25">
      <c r="A32" s="155">
        <v>756</v>
      </c>
      <c r="B32" s="156"/>
      <c r="C32" s="152"/>
      <c r="D32" s="168" t="s">
        <v>51</v>
      </c>
      <c r="E32" s="154">
        <f>SUM(E33:E38)</f>
        <v>25541381</v>
      </c>
      <c r="F32" s="154">
        <f>SUM(F33:F38)</f>
        <v>25541381</v>
      </c>
      <c r="G32" s="154">
        <f>SUM(G33:G38)</f>
        <v>0</v>
      </c>
    </row>
    <row r="33" spans="1:8" ht="15" customHeight="1">
      <c r="A33" s="185"/>
      <c r="B33" s="135">
        <v>75618</v>
      </c>
      <c r="C33" s="136" t="s">
        <v>54</v>
      </c>
      <c r="D33" s="137" t="s">
        <v>55</v>
      </c>
      <c r="E33" s="138">
        <f aca="true" t="shared" si="1" ref="E33:E38">SUM(F33:G33)</f>
        <v>1150000</v>
      </c>
      <c r="F33" s="138">
        <v>1150000</v>
      </c>
      <c r="G33" s="138">
        <v>0</v>
      </c>
      <c r="H33" s="40"/>
    </row>
    <row r="34" spans="1:7" ht="15" customHeight="1">
      <c r="A34" s="185"/>
      <c r="B34" s="135">
        <v>75618</v>
      </c>
      <c r="C34" s="136" t="s">
        <v>131</v>
      </c>
      <c r="D34" s="144" t="s">
        <v>133</v>
      </c>
      <c r="E34" s="138">
        <f t="shared" si="1"/>
        <v>1100000</v>
      </c>
      <c r="F34" s="138">
        <v>1100000</v>
      </c>
      <c r="G34" s="138">
        <v>0</v>
      </c>
    </row>
    <row r="35" spans="1:7" ht="15" customHeight="1">
      <c r="A35" s="185"/>
      <c r="B35" s="135">
        <v>75618</v>
      </c>
      <c r="C35" s="136" t="s">
        <v>188</v>
      </c>
      <c r="D35" s="144" t="s">
        <v>189</v>
      </c>
      <c r="E35" s="138">
        <f t="shared" si="1"/>
        <v>650000</v>
      </c>
      <c r="F35" s="138">
        <v>650000</v>
      </c>
      <c r="G35" s="138">
        <v>0</v>
      </c>
    </row>
    <row r="36" spans="1:7" ht="15">
      <c r="A36" s="185"/>
      <c r="B36" s="135">
        <v>75618</v>
      </c>
      <c r="C36" s="136" t="s">
        <v>52</v>
      </c>
      <c r="D36" s="144" t="s">
        <v>53</v>
      </c>
      <c r="E36" s="138">
        <f t="shared" si="1"/>
        <v>3500</v>
      </c>
      <c r="F36" s="138">
        <v>3500</v>
      </c>
      <c r="G36" s="138">
        <v>0</v>
      </c>
    </row>
    <row r="37" spans="1:7" ht="15" customHeight="1">
      <c r="A37" s="185"/>
      <c r="B37" s="135">
        <v>75622</v>
      </c>
      <c r="C37" s="136" t="s">
        <v>56</v>
      </c>
      <c r="D37" s="140" t="s">
        <v>57</v>
      </c>
      <c r="E37" s="138">
        <f t="shared" si="1"/>
        <v>22237881</v>
      </c>
      <c r="F37" s="138">
        <v>22237881</v>
      </c>
      <c r="G37" s="138">
        <v>0</v>
      </c>
    </row>
    <row r="38" spans="1:7" ht="15">
      <c r="A38" s="185"/>
      <c r="B38" s="135">
        <v>75622</v>
      </c>
      <c r="C38" s="136" t="s">
        <v>58</v>
      </c>
      <c r="D38" s="137" t="s">
        <v>190</v>
      </c>
      <c r="E38" s="138">
        <f t="shared" si="1"/>
        <v>400000</v>
      </c>
      <c r="F38" s="138">
        <v>400000</v>
      </c>
      <c r="G38" s="138">
        <v>0</v>
      </c>
    </row>
    <row r="39" spans="1:7" ht="15" customHeight="1">
      <c r="A39" s="155">
        <v>758</v>
      </c>
      <c r="B39" s="156"/>
      <c r="C39" s="152"/>
      <c r="D39" s="158" t="s">
        <v>59</v>
      </c>
      <c r="E39" s="154">
        <f>SUM(E40:E42)</f>
        <v>30203023</v>
      </c>
      <c r="F39" s="154">
        <f>SUM(F40:F42)</f>
        <v>30203023</v>
      </c>
      <c r="G39" s="154">
        <f>SUM(G40:G42)</f>
        <v>0</v>
      </c>
    </row>
    <row r="40" spans="1:7" ht="15" customHeight="1">
      <c r="A40" s="185"/>
      <c r="B40" s="135">
        <v>75801</v>
      </c>
      <c r="C40" s="134">
        <v>2920</v>
      </c>
      <c r="D40" s="140" t="s">
        <v>60</v>
      </c>
      <c r="E40" s="138">
        <f>SUM(F40:G40)</f>
        <v>28230415</v>
      </c>
      <c r="F40" s="138">
        <v>28230415</v>
      </c>
      <c r="G40" s="138">
        <v>0</v>
      </c>
    </row>
    <row r="41" spans="1:7" ht="15">
      <c r="A41" s="185"/>
      <c r="B41" s="135">
        <v>75814</v>
      </c>
      <c r="C41" s="136" t="s">
        <v>44</v>
      </c>
      <c r="D41" s="140" t="s">
        <v>191</v>
      </c>
      <c r="E41" s="138">
        <f>SUM(F41:G41)</f>
        <v>50000</v>
      </c>
      <c r="F41" s="138">
        <v>50000</v>
      </c>
      <c r="G41" s="138">
        <v>0</v>
      </c>
    </row>
    <row r="42" spans="1:7" ht="15">
      <c r="A42" s="185"/>
      <c r="B42" s="135">
        <v>75832</v>
      </c>
      <c r="C42" s="134">
        <v>2920</v>
      </c>
      <c r="D42" s="140" t="s">
        <v>60</v>
      </c>
      <c r="E42" s="138">
        <f>SUM(F42:G42)</f>
        <v>1922608</v>
      </c>
      <c r="F42" s="138">
        <v>1922608</v>
      </c>
      <c r="G42" s="138">
        <v>0</v>
      </c>
    </row>
    <row r="43" spans="1:7" ht="15.75">
      <c r="A43" s="155">
        <v>801</v>
      </c>
      <c r="B43" s="156"/>
      <c r="C43" s="152"/>
      <c r="D43" s="158" t="s">
        <v>61</v>
      </c>
      <c r="E43" s="154">
        <f>SUM(E44:E49)</f>
        <v>1434873</v>
      </c>
      <c r="F43" s="154">
        <f>SUM(F44:F49)</f>
        <v>1434873</v>
      </c>
      <c r="G43" s="154">
        <f>SUM(G44:G49)</f>
        <v>0</v>
      </c>
    </row>
    <row r="44" spans="1:7" ht="15" customHeight="1">
      <c r="A44" s="185"/>
      <c r="B44" s="135">
        <v>80110</v>
      </c>
      <c r="C44" s="136" t="s">
        <v>42</v>
      </c>
      <c r="D44" s="140" t="s">
        <v>43</v>
      </c>
      <c r="E44" s="138">
        <f aca="true" t="shared" si="2" ref="E44:E49">SUM(F44:G44)</f>
        <v>177000</v>
      </c>
      <c r="F44" s="138">
        <v>177000</v>
      </c>
      <c r="G44" s="138">
        <v>0</v>
      </c>
    </row>
    <row r="45" spans="1:7" ht="15" customHeight="1">
      <c r="A45" s="185"/>
      <c r="B45" s="135">
        <v>80111</v>
      </c>
      <c r="C45" s="136" t="s">
        <v>52</v>
      </c>
      <c r="D45" s="140" t="s">
        <v>53</v>
      </c>
      <c r="E45" s="138">
        <f t="shared" si="2"/>
        <v>200</v>
      </c>
      <c r="F45" s="138">
        <v>200</v>
      </c>
      <c r="G45" s="138">
        <v>0</v>
      </c>
    </row>
    <row r="46" spans="1:7" ht="51">
      <c r="A46" s="185"/>
      <c r="B46" s="135">
        <v>80195</v>
      </c>
      <c r="C46" s="136" t="s">
        <v>39</v>
      </c>
      <c r="D46" s="137" t="s">
        <v>195</v>
      </c>
      <c r="E46" s="138">
        <f t="shared" si="2"/>
        <v>117000</v>
      </c>
      <c r="F46" s="138">
        <v>117000</v>
      </c>
      <c r="G46" s="138">
        <v>0</v>
      </c>
    </row>
    <row r="47" spans="1:7" ht="15">
      <c r="A47" s="185"/>
      <c r="B47" s="135">
        <v>80195</v>
      </c>
      <c r="C47" s="136" t="s">
        <v>42</v>
      </c>
      <c r="D47" s="140" t="s">
        <v>43</v>
      </c>
      <c r="E47" s="138">
        <f t="shared" si="2"/>
        <v>945000</v>
      </c>
      <c r="F47" s="138">
        <v>945000</v>
      </c>
      <c r="G47" s="138">
        <v>0</v>
      </c>
    </row>
    <row r="48" spans="1:7" ht="15">
      <c r="A48" s="185"/>
      <c r="B48" s="135">
        <v>80195</v>
      </c>
      <c r="C48" s="136" t="s">
        <v>45</v>
      </c>
      <c r="D48" s="140" t="s">
        <v>46</v>
      </c>
      <c r="E48" s="138">
        <f t="shared" si="2"/>
        <v>105000</v>
      </c>
      <c r="F48" s="138">
        <v>105000</v>
      </c>
      <c r="G48" s="138">
        <v>0</v>
      </c>
    </row>
    <row r="49" spans="1:7" ht="38.25">
      <c r="A49" s="185"/>
      <c r="B49" s="135">
        <v>80195</v>
      </c>
      <c r="C49" s="136">
        <v>2701</v>
      </c>
      <c r="D49" s="137" t="s">
        <v>141</v>
      </c>
      <c r="E49" s="138">
        <f t="shared" si="2"/>
        <v>90673</v>
      </c>
      <c r="F49" s="138">
        <v>90673</v>
      </c>
      <c r="G49" s="138">
        <v>0</v>
      </c>
    </row>
    <row r="50" spans="1:7" ht="15.75">
      <c r="A50" s="155">
        <v>851</v>
      </c>
      <c r="B50" s="156"/>
      <c r="C50" s="152"/>
      <c r="D50" s="158" t="s">
        <v>62</v>
      </c>
      <c r="E50" s="154">
        <f>SUM(E51)</f>
        <v>1791000</v>
      </c>
      <c r="F50" s="154">
        <f>SUM(F51)</f>
        <v>1791000</v>
      </c>
      <c r="G50" s="154">
        <f>SUM(G51)</f>
        <v>0</v>
      </c>
    </row>
    <row r="51" spans="1:7" ht="51.75" customHeight="1">
      <c r="A51" s="139"/>
      <c r="B51" s="135">
        <v>85156</v>
      </c>
      <c r="C51" s="134">
        <v>2110</v>
      </c>
      <c r="D51" s="141" t="s">
        <v>36</v>
      </c>
      <c r="E51" s="138">
        <f>SUM(F51:G51)</f>
        <v>1791000</v>
      </c>
      <c r="F51" s="138">
        <v>1791000</v>
      </c>
      <c r="G51" s="138">
        <v>0</v>
      </c>
    </row>
    <row r="52" spans="1:7" ht="15.75">
      <c r="A52" s="155">
        <v>852</v>
      </c>
      <c r="B52" s="156"/>
      <c r="C52" s="152"/>
      <c r="D52" s="158" t="s">
        <v>63</v>
      </c>
      <c r="E52" s="154">
        <f>SUM(E53:E63)</f>
        <v>2557670</v>
      </c>
      <c r="F52" s="154">
        <f>SUM(F53:F63)</f>
        <v>2557670</v>
      </c>
      <c r="G52" s="154">
        <f>SUM(G53:G63)</f>
        <v>0</v>
      </c>
    </row>
    <row r="53" spans="1:7" ht="15">
      <c r="A53" s="185"/>
      <c r="B53" s="135">
        <v>85201</v>
      </c>
      <c r="C53" s="136" t="s">
        <v>42</v>
      </c>
      <c r="D53" s="140" t="s">
        <v>43</v>
      </c>
      <c r="E53" s="138">
        <f aca="true" t="shared" si="3" ref="E53:E63">SUM(F53:G53)</f>
        <v>5620</v>
      </c>
      <c r="F53" s="138">
        <v>5620</v>
      </c>
      <c r="G53" s="138">
        <v>0</v>
      </c>
    </row>
    <row r="54" spans="1:7" ht="15">
      <c r="A54" s="185"/>
      <c r="B54" s="135">
        <v>85201</v>
      </c>
      <c r="C54" s="136" t="s">
        <v>45</v>
      </c>
      <c r="D54" s="140" t="s">
        <v>46</v>
      </c>
      <c r="E54" s="138">
        <f t="shared" si="3"/>
        <v>1800</v>
      </c>
      <c r="F54" s="138">
        <v>1800</v>
      </c>
      <c r="G54" s="138">
        <v>0</v>
      </c>
    </row>
    <row r="55" spans="1:7" ht="51">
      <c r="A55" s="185"/>
      <c r="B55" s="135">
        <v>85201</v>
      </c>
      <c r="C55" s="134">
        <v>2460</v>
      </c>
      <c r="D55" s="144" t="s">
        <v>146</v>
      </c>
      <c r="E55" s="138">
        <f t="shared" si="3"/>
        <v>80000</v>
      </c>
      <c r="F55" s="138">
        <v>80000</v>
      </c>
      <c r="G55" s="138">
        <v>0</v>
      </c>
    </row>
    <row r="56" spans="1:7" ht="51">
      <c r="A56" s="185"/>
      <c r="B56" s="135">
        <v>85201</v>
      </c>
      <c r="C56" s="134">
        <v>2900</v>
      </c>
      <c r="D56" s="144" t="s">
        <v>147</v>
      </c>
      <c r="E56" s="138">
        <f t="shared" si="3"/>
        <v>1336304</v>
      </c>
      <c r="F56" s="138">
        <v>1336304</v>
      </c>
      <c r="G56" s="138">
        <v>0</v>
      </c>
    </row>
    <row r="57" spans="1:7" ht="38.25">
      <c r="A57" s="185"/>
      <c r="B57" s="135">
        <v>85203</v>
      </c>
      <c r="C57" s="134">
        <v>2120</v>
      </c>
      <c r="D57" s="137" t="s">
        <v>197</v>
      </c>
      <c r="E57" s="138">
        <f t="shared" si="3"/>
        <v>38400</v>
      </c>
      <c r="F57" s="138">
        <v>38400</v>
      </c>
      <c r="G57" s="138">
        <v>0</v>
      </c>
    </row>
    <row r="58" spans="1:7" ht="38.25">
      <c r="A58" s="185"/>
      <c r="B58" s="135">
        <v>85203</v>
      </c>
      <c r="C58" s="134">
        <v>2700</v>
      </c>
      <c r="D58" s="137" t="s">
        <v>141</v>
      </c>
      <c r="E58" s="138">
        <f t="shared" si="3"/>
        <v>280746</v>
      </c>
      <c r="F58" s="138">
        <v>280746</v>
      </c>
      <c r="G58" s="138">
        <v>0</v>
      </c>
    </row>
    <row r="59" spans="1:7" ht="51">
      <c r="A59" s="185"/>
      <c r="B59" s="135">
        <v>85203</v>
      </c>
      <c r="C59" s="134">
        <v>2900</v>
      </c>
      <c r="D59" s="144" t="s">
        <v>147</v>
      </c>
      <c r="E59" s="138">
        <f t="shared" si="3"/>
        <v>115200</v>
      </c>
      <c r="F59" s="138">
        <v>115200</v>
      </c>
      <c r="G59" s="138">
        <v>0</v>
      </c>
    </row>
    <row r="60" spans="1:7" ht="51">
      <c r="A60" s="185"/>
      <c r="B60" s="135">
        <v>85204</v>
      </c>
      <c r="C60" s="134">
        <v>2460</v>
      </c>
      <c r="D60" s="144" t="s">
        <v>146</v>
      </c>
      <c r="E60" s="138">
        <f t="shared" si="3"/>
        <v>200000</v>
      </c>
      <c r="F60" s="138">
        <v>200000</v>
      </c>
      <c r="G60" s="138">
        <v>0</v>
      </c>
    </row>
    <row r="61" spans="1:7" ht="51">
      <c r="A61" s="185"/>
      <c r="B61" s="135">
        <v>85204</v>
      </c>
      <c r="C61" s="134">
        <v>2900</v>
      </c>
      <c r="D61" s="144" t="s">
        <v>147</v>
      </c>
      <c r="E61" s="138">
        <f t="shared" si="3"/>
        <v>250000</v>
      </c>
      <c r="F61" s="138">
        <v>250000</v>
      </c>
      <c r="G61" s="138">
        <v>0</v>
      </c>
    </row>
    <row r="62" spans="1:7" ht="51.75" customHeight="1">
      <c r="A62" s="185"/>
      <c r="B62" s="135">
        <v>85205</v>
      </c>
      <c r="C62" s="134">
        <v>2110</v>
      </c>
      <c r="D62" s="141" t="s">
        <v>36</v>
      </c>
      <c r="E62" s="138">
        <f t="shared" si="3"/>
        <v>9000</v>
      </c>
      <c r="F62" s="138">
        <v>9000</v>
      </c>
      <c r="G62" s="138">
        <v>0</v>
      </c>
    </row>
    <row r="63" spans="1:7" ht="51">
      <c r="A63" s="185"/>
      <c r="B63" s="135">
        <v>85295</v>
      </c>
      <c r="C63" s="136" t="s">
        <v>39</v>
      </c>
      <c r="D63" s="137" t="s">
        <v>195</v>
      </c>
      <c r="E63" s="138">
        <f t="shared" si="3"/>
        <v>240600</v>
      </c>
      <c r="F63" s="138">
        <v>240600</v>
      </c>
      <c r="G63" s="138">
        <v>0</v>
      </c>
    </row>
    <row r="64" spans="1:7" ht="15.75">
      <c r="A64" s="155">
        <v>853</v>
      </c>
      <c r="B64" s="156"/>
      <c r="C64" s="152"/>
      <c r="D64" s="159" t="s">
        <v>64</v>
      </c>
      <c r="E64" s="154">
        <f>SUM(E65:E70)</f>
        <v>827509</v>
      </c>
      <c r="F64" s="154">
        <f>SUM(F65:F70)</f>
        <v>827509</v>
      </c>
      <c r="G64" s="154">
        <f>SUM(G65:G70)</f>
        <v>0</v>
      </c>
    </row>
    <row r="65" spans="1:7" ht="15">
      <c r="A65" s="180"/>
      <c r="B65" s="145">
        <v>85311</v>
      </c>
      <c r="C65" s="136" t="s">
        <v>42</v>
      </c>
      <c r="D65" s="146" t="s">
        <v>43</v>
      </c>
      <c r="E65" s="138">
        <f aca="true" t="shared" si="4" ref="E65:E70">SUM(F65:G65)</f>
        <v>18900</v>
      </c>
      <c r="F65" s="138">
        <v>18900</v>
      </c>
      <c r="G65" s="138">
        <v>0</v>
      </c>
    </row>
    <row r="66" spans="1:7" ht="38.25">
      <c r="A66" s="180"/>
      <c r="B66" s="145">
        <v>85311</v>
      </c>
      <c r="C66" s="136">
        <v>2320</v>
      </c>
      <c r="D66" s="147" t="s">
        <v>192</v>
      </c>
      <c r="E66" s="138">
        <f t="shared" si="4"/>
        <v>9864</v>
      </c>
      <c r="F66" s="138">
        <v>9864</v>
      </c>
      <c r="G66" s="138">
        <v>0</v>
      </c>
    </row>
    <row r="67" spans="1:7" ht="51.75" customHeight="1">
      <c r="A67" s="180"/>
      <c r="B67" s="135">
        <v>85321</v>
      </c>
      <c r="C67" s="134">
        <v>2110</v>
      </c>
      <c r="D67" s="141" t="s">
        <v>36</v>
      </c>
      <c r="E67" s="138">
        <f t="shared" si="4"/>
        <v>131000</v>
      </c>
      <c r="F67" s="138">
        <v>131000</v>
      </c>
      <c r="G67" s="138">
        <v>0</v>
      </c>
    </row>
    <row r="68" spans="1:7" ht="51">
      <c r="A68" s="180"/>
      <c r="B68" s="135">
        <v>85333</v>
      </c>
      <c r="C68" s="134">
        <v>2460</v>
      </c>
      <c r="D68" s="141" t="s">
        <v>146</v>
      </c>
      <c r="E68" s="138">
        <f t="shared" si="4"/>
        <v>349100</v>
      </c>
      <c r="F68" s="138">
        <v>349100</v>
      </c>
      <c r="G68" s="138">
        <v>0</v>
      </c>
    </row>
    <row r="69" spans="1:7" ht="76.5">
      <c r="A69" s="180"/>
      <c r="B69" s="135">
        <v>85395</v>
      </c>
      <c r="C69" s="134">
        <v>2007</v>
      </c>
      <c r="D69" s="141" t="s">
        <v>198</v>
      </c>
      <c r="E69" s="138">
        <f t="shared" si="4"/>
        <v>270848</v>
      </c>
      <c r="F69" s="138">
        <v>270848</v>
      </c>
      <c r="G69" s="138">
        <v>0</v>
      </c>
    </row>
    <row r="70" spans="1:7" ht="76.5">
      <c r="A70" s="180"/>
      <c r="B70" s="135">
        <v>85395</v>
      </c>
      <c r="C70" s="134">
        <v>2009</v>
      </c>
      <c r="D70" s="141" t="s">
        <v>198</v>
      </c>
      <c r="E70" s="138">
        <f t="shared" si="4"/>
        <v>47797</v>
      </c>
      <c r="F70" s="138">
        <v>47797</v>
      </c>
      <c r="G70" s="138">
        <v>0</v>
      </c>
    </row>
    <row r="71" spans="1:7" ht="15.75">
      <c r="A71" s="155">
        <v>854</v>
      </c>
      <c r="B71" s="155"/>
      <c r="C71" s="160"/>
      <c r="D71" s="158" t="s">
        <v>65</v>
      </c>
      <c r="E71" s="154">
        <f>SUM(E72:E82)</f>
        <v>562658</v>
      </c>
      <c r="F71" s="154">
        <f>SUM(F72:F82)</f>
        <v>562658</v>
      </c>
      <c r="G71" s="154">
        <f>SUM(G72:G82)</f>
        <v>0</v>
      </c>
    </row>
    <row r="72" spans="1:7" ht="15">
      <c r="A72" s="180"/>
      <c r="B72" s="145">
        <v>85403</v>
      </c>
      <c r="C72" s="136" t="s">
        <v>52</v>
      </c>
      <c r="D72" s="140" t="s">
        <v>53</v>
      </c>
      <c r="E72" s="138">
        <f aca="true" t="shared" si="5" ref="E72:E82">SUM(F72:G72)</f>
        <v>254000</v>
      </c>
      <c r="F72" s="138">
        <v>254000</v>
      </c>
      <c r="G72" s="138">
        <v>0</v>
      </c>
    </row>
    <row r="73" spans="1:7" ht="15">
      <c r="A73" s="180"/>
      <c r="B73" s="145">
        <v>85403</v>
      </c>
      <c r="C73" s="136" t="s">
        <v>42</v>
      </c>
      <c r="D73" s="144" t="s">
        <v>43</v>
      </c>
      <c r="E73" s="138">
        <f t="shared" si="5"/>
        <v>200</v>
      </c>
      <c r="F73" s="138">
        <v>200</v>
      </c>
      <c r="G73" s="138">
        <v>0</v>
      </c>
    </row>
    <row r="74" spans="1:7" ht="15">
      <c r="A74" s="180"/>
      <c r="B74" s="145">
        <v>85403</v>
      </c>
      <c r="C74" s="136" t="s">
        <v>45</v>
      </c>
      <c r="D74" s="144" t="s">
        <v>46</v>
      </c>
      <c r="E74" s="138">
        <f t="shared" si="5"/>
        <v>1000</v>
      </c>
      <c r="F74" s="138">
        <v>1000</v>
      </c>
      <c r="G74" s="138">
        <v>0</v>
      </c>
    </row>
    <row r="75" spans="1:7" ht="51">
      <c r="A75" s="180"/>
      <c r="B75" s="145">
        <v>85406</v>
      </c>
      <c r="C75" s="136" t="s">
        <v>39</v>
      </c>
      <c r="D75" s="137" t="s">
        <v>195</v>
      </c>
      <c r="E75" s="138">
        <f t="shared" si="5"/>
        <v>3258</v>
      </c>
      <c r="F75" s="138">
        <v>3258</v>
      </c>
      <c r="G75" s="138">
        <v>0</v>
      </c>
    </row>
    <row r="76" spans="1:7" ht="15">
      <c r="A76" s="180"/>
      <c r="B76" s="145">
        <v>85406</v>
      </c>
      <c r="C76" s="136" t="s">
        <v>42</v>
      </c>
      <c r="D76" s="140" t="s">
        <v>43</v>
      </c>
      <c r="E76" s="138">
        <f t="shared" si="5"/>
        <v>1200</v>
      </c>
      <c r="F76" s="138">
        <v>1200</v>
      </c>
      <c r="G76" s="138">
        <v>0</v>
      </c>
    </row>
    <row r="77" spans="1:7" ht="38.25">
      <c r="A77" s="180"/>
      <c r="B77" s="145">
        <v>85406</v>
      </c>
      <c r="C77" s="136">
        <v>2710</v>
      </c>
      <c r="D77" s="137" t="s">
        <v>194</v>
      </c>
      <c r="E77" s="138">
        <f t="shared" si="5"/>
        <v>10000</v>
      </c>
      <c r="F77" s="138">
        <v>10000</v>
      </c>
      <c r="G77" s="138">
        <v>0</v>
      </c>
    </row>
    <row r="78" spans="1:7" ht="51">
      <c r="A78" s="180"/>
      <c r="B78" s="145">
        <v>85410</v>
      </c>
      <c r="C78" s="136" t="s">
        <v>39</v>
      </c>
      <c r="D78" s="137" t="s">
        <v>195</v>
      </c>
      <c r="E78" s="138">
        <f t="shared" si="5"/>
        <v>120000</v>
      </c>
      <c r="F78" s="138">
        <v>120000</v>
      </c>
      <c r="G78" s="138">
        <v>0</v>
      </c>
    </row>
    <row r="79" spans="1:7" ht="15">
      <c r="A79" s="180"/>
      <c r="B79" s="145">
        <v>85410</v>
      </c>
      <c r="C79" s="136" t="s">
        <v>42</v>
      </c>
      <c r="D79" s="137" t="s">
        <v>43</v>
      </c>
      <c r="E79" s="138">
        <f t="shared" si="5"/>
        <v>150000</v>
      </c>
      <c r="F79" s="138">
        <v>150000</v>
      </c>
      <c r="G79" s="138">
        <v>0</v>
      </c>
    </row>
    <row r="80" spans="1:7" ht="15">
      <c r="A80" s="180"/>
      <c r="B80" s="145">
        <v>85420</v>
      </c>
      <c r="C80" s="136" t="s">
        <v>52</v>
      </c>
      <c r="D80" s="140" t="s">
        <v>53</v>
      </c>
      <c r="E80" s="138">
        <f t="shared" si="5"/>
        <v>20000</v>
      </c>
      <c r="F80" s="138">
        <v>20000</v>
      </c>
      <c r="G80" s="138">
        <v>0</v>
      </c>
    </row>
    <row r="81" spans="1:7" ht="15">
      <c r="A81" s="180"/>
      <c r="B81" s="145">
        <v>85420</v>
      </c>
      <c r="C81" s="136" t="s">
        <v>42</v>
      </c>
      <c r="D81" s="144" t="s">
        <v>43</v>
      </c>
      <c r="E81" s="138">
        <f t="shared" si="5"/>
        <v>2000</v>
      </c>
      <c r="F81" s="138">
        <v>2000</v>
      </c>
      <c r="G81" s="138">
        <v>0</v>
      </c>
    </row>
    <row r="82" spans="1:7" ht="15">
      <c r="A82" s="180"/>
      <c r="B82" s="145">
        <v>85420</v>
      </c>
      <c r="C82" s="136" t="s">
        <v>45</v>
      </c>
      <c r="D82" s="144" t="s">
        <v>46</v>
      </c>
      <c r="E82" s="138">
        <f t="shared" si="5"/>
        <v>1000</v>
      </c>
      <c r="F82" s="138">
        <v>1000</v>
      </c>
      <c r="G82" s="138">
        <v>0</v>
      </c>
    </row>
    <row r="83" spans="1:7" ht="15.75">
      <c r="A83" s="155">
        <v>900</v>
      </c>
      <c r="B83" s="155"/>
      <c r="C83" s="161"/>
      <c r="D83" s="158" t="s">
        <v>66</v>
      </c>
      <c r="E83" s="154">
        <f>SUM(E84:E84)</f>
        <v>3200000</v>
      </c>
      <c r="F83" s="154">
        <f>SUM(F84:F84)</f>
        <v>3200000</v>
      </c>
      <c r="G83" s="154">
        <f>SUM(G84:G84)</f>
        <v>0</v>
      </c>
    </row>
    <row r="84" spans="1:7" ht="15">
      <c r="A84" s="139"/>
      <c r="B84" s="145">
        <v>90019</v>
      </c>
      <c r="C84" s="136" t="s">
        <v>52</v>
      </c>
      <c r="D84" s="144" t="s">
        <v>53</v>
      </c>
      <c r="E84" s="138">
        <f>SUM(F84:G84)</f>
        <v>3200000</v>
      </c>
      <c r="F84" s="148">
        <v>3200000</v>
      </c>
      <c r="G84" s="138">
        <v>0</v>
      </c>
    </row>
    <row r="85" spans="1:7" ht="15.75">
      <c r="A85" s="155">
        <v>926</v>
      </c>
      <c r="B85" s="155"/>
      <c r="C85" s="161"/>
      <c r="D85" s="158" t="s">
        <v>193</v>
      </c>
      <c r="E85" s="154">
        <f>SUM(E86:E88)</f>
        <v>975000</v>
      </c>
      <c r="F85" s="154">
        <f>SUM(F86:F88)</f>
        <v>975000</v>
      </c>
      <c r="G85" s="154">
        <f>SUM(G86:G88)</f>
        <v>0</v>
      </c>
    </row>
    <row r="86" spans="1:7" ht="51">
      <c r="A86" s="182"/>
      <c r="B86" s="135">
        <v>92601</v>
      </c>
      <c r="C86" s="149" t="s">
        <v>39</v>
      </c>
      <c r="D86" s="137" t="s">
        <v>195</v>
      </c>
      <c r="E86" s="138">
        <f>SUM(F86:G86)</f>
        <v>40000</v>
      </c>
      <c r="F86" s="138">
        <v>40000</v>
      </c>
      <c r="G86" s="138">
        <v>0</v>
      </c>
    </row>
    <row r="87" spans="1:7" ht="15">
      <c r="A87" s="182"/>
      <c r="B87" s="135">
        <v>92601</v>
      </c>
      <c r="C87" s="149" t="s">
        <v>42</v>
      </c>
      <c r="D87" s="146" t="s">
        <v>43</v>
      </c>
      <c r="E87" s="138">
        <f>SUM(F87:G87)</f>
        <v>865000</v>
      </c>
      <c r="F87" s="138">
        <v>865000</v>
      </c>
      <c r="G87" s="138">
        <v>0</v>
      </c>
    </row>
    <row r="88" spans="1:7" ht="15">
      <c r="A88" s="182"/>
      <c r="B88" s="135">
        <v>92601</v>
      </c>
      <c r="C88" s="149" t="s">
        <v>45</v>
      </c>
      <c r="D88" s="140" t="s">
        <v>46</v>
      </c>
      <c r="E88" s="138">
        <f>SUM(F88:G88)</f>
        <v>70000</v>
      </c>
      <c r="F88" s="138">
        <v>70000</v>
      </c>
      <c r="G88" s="138">
        <v>0</v>
      </c>
    </row>
    <row r="89" spans="1:7" ht="15.75">
      <c r="A89" s="181" t="s">
        <v>25</v>
      </c>
      <c r="B89" s="181"/>
      <c r="C89" s="181"/>
      <c r="D89" s="181"/>
      <c r="E89" s="154">
        <f>SUM(E7,E11,E18,E23,E28,E30,E32,E39,E43,E50,E52,E64,E71,E83,E85)</f>
        <v>77326714</v>
      </c>
      <c r="F89" s="154">
        <f>SUM(F7,F11,F18,F23,F28,F30,F32,F39,F43,F50,F52,F64,F71,F83,F85)</f>
        <v>74016714</v>
      </c>
      <c r="G89" s="154">
        <f>SUM(G7,G11,G18,G23,G28,G30,G32,G39,G43,G50,G52,G64,G71,G83,G85)</f>
        <v>3310000</v>
      </c>
    </row>
  </sheetData>
  <sheetProtection/>
  <autoFilter ref="A5:H89"/>
  <mergeCells count="21">
    <mergeCell ref="A1:G1"/>
    <mergeCell ref="F3:G3"/>
    <mergeCell ref="A40:A42"/>
    <mergeCell ref="A44:A49"/>
    <mergeCell ref="G4:G5"/>
    <mergeCell ref="E3:E5"/>
    <mergeCell ref="A8:A10"/>
    <mergeCell ref="F4:F5"/>
    <mergeCell ref="D3:D5"/>
    <mergeCell ref="A24:A27"/>
    <mergeCell ref="A53:A63"/>
    <mergeCell ref="A33:A38"/>
    <mergeCell ref="A3:A5"/>
    <mergeCell ref="B3:B5"/>
    <mergeCell ref="C3:C5"/>
    <mergeCell ref="A12:A17"/>
    <mergeCell ref="A19:A22"/>
    <mergeCell ref="A65:A70"/>
    <mergeCell ref="A89:D89"/>
    <mergeCell ref="A72:A82"/>
    <mergeCell ref="A86:A88"/>
  </mergeCells>
  <printOptions horizontalCentered="1"/>
  <pageMargins left="0.3937007874015748" right="0.3937007874015748" top="1.7716535433070868" bottom="0.5905511811023623" header="0.5905511811023623" footer="0.3937007874015748"/>
  <pageSetup fitToHeight="3" horizontalDpi="600" verticalDpi="600" orientation="portrait" paperSize="9" scale="67" r:id="rId1"/>
  <headerFooter alignWithMargins="0">
    <oddHeader>&amp;RZałącznik nr 1
do uchwały Nr XIV/123/2015
Rady Powiatu w Policach
z dnia 18 grudnia 2015 r.
</oddHeader>
    <oddFooter>&amp;C&amp;P</oddFooter>
  </headerFooter>
  <rowBreaks count="2" manualBreakCount="2">
    <brk id="29" max="6" man="1"/>
    <brk id="63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showGridLines="0" defaultGridColor="0" view="pageLayout" colorId="8" workbookViewId="0" topLeftCell="A1">
      <selection activeCell="H8" sqref="H8"/>
    </sheetView>
  </sheetViews>
  <sheetFormatPr defaultColWidth="9.00390625" defaultRowHeight="12.75"/>
  <cols>
    <col min="1" max="1" width="24.875" style="0" customWidth="1"/>
    <col min="2" max="2" width="5.625" style="2" bestFit="1" customWidth="1"/>
    <col min="3" max="3" width="8.875" style="2" bestFit="1" customWidth="1"/>
    <col min="4" max="4" width="5.00390625" style="2" bestFit="1" customWidth="1"/>
    <col min="5" max="13" width="16.75390625" style="2" customWidth="1"/>
  </cols>
  <sheetData>
    <row r="1" spans="2:13" ht="29.25" customHeight="1">
      <c r="B1" s="198" t="s">
        <v>156</v>
      </c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</row>
    <row r="2" spans="7:13" ht="19.5" customHeight="1">
      <c r="G2" s="1"/>
      <c r="H2" s="1"/>
      <c r="I2" s="1"/>
      <c r="J2" s="1"/>
      <c r="K2" s="3"/>
      <c r="M2" s="23" t="s">
        <v>0</v>
      </c>
    </row>
    <row r="3" spans="1:13" s="16" customFormat="1" ht="17.25" customHeight="1">
      <c r="A3" s="205" t="s">
        <v>157</v>
      </c>
      <c r="B3" s="204" t="s">
        <v>1</v>
      </c>
      <c r="C3" s="204" t="s">
        <v>4</v>
      </c>
      <c r="D3" s="204" t="s">
        <v>2</v>
      </c>
      <c r="E3" s="205" t="s">
        <v>25</v>
      </c>
      <c r="F3" s="205" t="s">
        <v>158</v>
      </c>
      <c r="G3" s="174" t="s">
        <v>3</v>
      </c>
      <c r="H3" s="174"/>
      <c r="I3" s="174"/>
      <c r="J3" s="174"/>
      <c r="K3" s="174"/>
      <c r="L3" s="174"/>
      <c r="M3" s="174"/>
    </row>
    <row r="4" spans="1:13" s="16" customFormat="1" ht="12" customHeight="1">
      <c r="A4" s="205"/>
      <c r="B4" s="204"/>
      <c r="C4" s="204"/>
      <c r="D4" s="204"/>
      <c r="E4" s="205"/>
      <c r="F4" s="205"/>
      <c r="G4" s="174" t="s">
        <v>6</v>
      </c>
      <c r="H4" s="174" t="s">
        <v>3</v>
      </c>
      <c r="I4" s="174"/>
      <c r="J4" s="174"/>
      <c r="K4" s="174"/>
      <c r="L4" s="174"/>
      <c r="M4" s="174" t="s">
        <v>7</v>
      </c>
    </row>
    <row r="5" spans="1:13" s="16" customFormat="1" ht="31.5" customHeight="1">
      <c r="A5" s="205"/>
      <c r="B5" s="204"/>
      <c r="C5" s="204"/>
      <c r="D5" s="204"/>
      <c r="E5" s="205"/>
      <c r="F5" s="205"/>
      <c r="G5" s="174"/>
      <c r="H5" s="174" t="s">
        <v>22</v>
      </c>
      <c r="I5" s="174"/>
      <c r="J5" s="174" t="s">
        <v>23</v>
      </c>
      <c r="K5" s="174" t="s">
        <v>26</v>
      </c>
      <c r="L5" s="174" t="s">
        <v>127</v>
      </c>
      <c r="M5" s="174"/>
    </row>
    <row r="6" spans="1:13" ht="75.75" customHeight="1">
      <c r="A6" s="205"/>
      <c r="B6" s="204"/>
      <c r="C6" s="204"/>
      <c r="D6" s="204"/>
      <c r="E6" s="205"/>
      <c r="F6" s="205"/>
      <c r="G6" s="174"/>
      <c r="H6" s="17" t="s">
        <v>126</v>
      </c>
      <c r="I6" s="17" t="s">
        <v>24</v>
      </c>
      <c r="J6" s="174"/>
      <c r="K6" s="174"/>
      <c r="L6" s="174"/>
      <c r="M6" s="174"/>
    </row>
    <row r="7" spans="1:13" ht="11.25" customHeight="1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  <c r="H7" s="20">
        <v>8</v>
      </c>
      <c r="I7" s="20">
        <v>9</v>
      </c>
      <c r="J7" s="20">
        <v>10</v>
      </c>
      <c r="K7" s="20">
        <v>11</v>
      </c>
      <c r="L7" s="20">
        <v>12</v>
      </c>
      <c r="M7" s="20">
        <v>13</v>
      </c>
    </row>
    <row r="8" spans="1:13" ht="76.5">
      <c r="A8" s="67" t="s">
        <v>162</v>
      </c>
      <c r="B8" s="73">
        <v>854</v>
      </c>
      <c r="C8" s="73">
        <v>85403</v>
      </c>
      <c r="D8" s="91" t="s">
        <v>153</v>
      </c>
      <c r="E8" s="74">
        <v>18000</v>
      </c>
      <c r="F8" s="74">
        <f>SUM(G8,M8)</f>
        <v>18000</v>
      </c>
      <c r="G8" s="75">
        <f>SUM(H8:L8)</f>
        <v>18000</v>
      </c>
      <c r="H8" s="76">
        <v>0</v>
      </c>
      <c r="I8" s="76">
        <v>18000</v>
      </c>
      <c r="J8" s="76">
        <v>0</v>
      </c>
      <c r="K8" s="76">
        <v>0</v>
      </c>
      <c r="L8" s="76">
        <v>0</v>
      </c>
      <c r="M8" s="76">
        <v>0</v>
      </c>
    </row>
    <row r="9" spans="1:13" ht="19.5" customHeight="1">
      <c r="A9" s="206" t="s">
        <v>17</v>
      </c>
      <c r="B9" s="207"/>
      <c r="C9" s="207"/>
      <c r="D9" s="207"/>
      <c r="E9" s="77">
        <f aca="true" t="shared" si="0" ref="E9:M9">SUM(E8:E8)</f>
        <v>18000</v>
      </c>
      <c r="F9" s="77">
        <f t="shared" si="0"/>
        <v>18000</v>
      </c>
      <c r="G9" s="77">
        <f t="shared" si="0"/>
        <v>18000</v>
      </c>
      <c r="H9" s="77">
        <f t="shared" si="0"/>
        <v>0</v>
      </c>
      <c r="I9" s="77">
        <f t="shared" si="0"/>
        <v>18000</v>
      </c>
      <c r="J9" s="77">
        <f t="shared" si="0"/>
        <v>0</v>
      </c>
      <c r="K9" s="77">
        <f t="shared" si="0"/>
        <v>0</v>
      </c>
      <c r="L9" s="77">
        <f t="shared" si="0"/>
        <v>0</v>
      </c>
      <c r="M9" s="77">
        <f t="shared" si="0"/>
        <v>0</v>
      </c>
    </row>
    <row r="11" spans="2:10" ht="12.75">
      <c r="B11" s="203"/>
      <c r="C11" s="203"/>
      <c r="D11" s="203"/>
      <c r="E11" s="203"/>
      <c r="F11" s="203"/>
      <c r="G11" s="203"/>
      <c r="H11" s="203"/>
      <c r="I11" s="203"/>
      <c r="J11" s="19"/>
    </row>
    <row r="12" spans="2:10" ht="12.75">
      <c r="B12" s="203"/>
      <c r="C12" s="203"/>
      <c r="D12" s="203"/>
      <c r="E12" s="203"/>
      <c r="F12" s="203"/>
      <c r="G12" s="203"/>
      <c r="H12" s="203"/>
      <c r="I12" s="203"/>
      <c r="J12" s="19"/>
    </row>
  </sheetData>
  <sheetProtection/>
  <mergeCells count="18">
    <mergeCell ref="A3:A6"/>
    <mergeCell ref="H5:I5"/>
    <mergeCell ref="J5:J6"/>
    <mergeCell ref="A9:D9"/>
    <mergeCell ref="K5:K6"/>
    <mergeCell ref="H4:L4"/>
    <mergeCell ref="G4:G6"/>
    <mergeCell ref="B12:I12"/>
    <mergeCell ref="M4:M6"/>
    <mergeCell ref="L5:L6"/>
    <mergeCell ref="B11:I11"/>
    <mergeCell ref="B1:M1"/>
    <mergeCell ref="B3:B6"/>
    <mergeCell ref="C3:C6"/>
    <mergeCell ref="D3:D6"/>
    <mergeCell ref="E3:E6"/>
    <mergeCell ref="F3:F6"/>
    <mergeCell ref="G3:M3"/>
  </mergeCells>
  <printOptions horizontalCentered="1"/>
  <pageMargins left="0.5511811023622047" right="0.2755905511811024" top="1.3779527559055118" bottom="0.5118110236220472" header="0.5905511811023623" footer="0.5118110236220472"/>
  <pageSetup fitToHeight="1" fitToWidth="1" horizontalDpi="600" verticalDpi="600" orientation="landscape" paperSize="9" scale="72" r:id="rId1"/>
  <headerFooter alignWithMargins="0">
    <oddHeader>&amp;RZałącznik nr 10
do uchwały Nr XIV/123/2015
Rady Powiatu w Policach
z dnia 18 grudnia 2015 r.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8"/>
  <sheetViews>
    <sheetView showGridLines="0" view="pageLayout" zoomScaleNormal="90" workbookViewId="0" topLeftCell="G69">
      <selection activeCell="G95" sqref="G95:J95"/>
    </sheetView>
  </sheetViews>
  <sheetFormatPr defaultColWidth="9.00390625" defaultRowHeight="12.75"/>
  <cols>
    <col min="1" max="1" width="5.875" style="39" customWidth="1"/>
    <col min="2" max="2" width="9.00390625" style="39" bestFit="1" customWidth="1"/>
    <col min="3" max="3" width="35.75390625" style="55" customWidth="1"/>
    <col min="4" max="4" width="14.75390625" style="39" bestFit="1" customWidth="1"/>
    <col min="5" max="5" width="16.625" style="39" bestFit="1" customWidth="1"/>
    <col min="6" max="6" width="16.25390625" style="39" customWidth="1"/>
    <col min="7" max="7" width="14.75390625" style="39" customWidth="1"/>
    <col min="8" max="8" width="13.125" style="39" customWidth="1"/>
    <col min="9" max="9" width="13.625" style="39" customWidth="1"/>
    <col min="10" max="10" width="15.00390625" style="39" customWidth="1"/>
    <col min="11" max="11" width="10.375" style="39" customWidth="1"/>
    <col min="12" max="12" width="11.75390625" style="39" bestFit="1" customWidth="1"/>
    <col min="13" max="14" width="13.00390625" style="39" customWidth="1"/>
    <col min="15" max="15" width="16.75390625" style="39" customWidth="1"/>
    <col min="16" max="16" width="10.375" style="39" customWidth="1"/>
    <col min="17" max="17" width="13.125" style="39" customWidth="1"/>
    <col min="18" max="18" width="12.25390625" style="39" bestFit="1" customWidth="1"/>
    <col min="19" max="16384" width="9.125" style="39" customWidth="1"/>
  </cols>
  <sheetData>
    <row r="1" spans="1:17" ht="16.5" customHeight="1">
      <c r="A1" s="195" t="s">
        <v>164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</row>
    <row r="2" spans="1:17" ht="19.5" customHeight="1">
      <c r="A2" s="1"/>
      <c r="B2" s="1"/>
      <c r="C2" s="1"/>
      <c r="D2" s="1"/>
      <c r="E2" s="1"/>
      <c r="F2" s="1"/>
      <c r="G2" s="1"/>
      <c r="H2" s="22"/>
      <c r="I2" s="22"/>
      <c r="Q2" s="23" t="s">
        <v>0</v>
      </c>
    </row>
    <row r="3" spans="1:17" s="10" customFormat="1" ht="12.75" customHeight="1">
      <c r="A3" s="174" t="s">
        <v>1</v>
      </c>
      <c r="B3" s="174" t="s">
        <v>4</v>
      </c>
      <c r="C3" s="174" t="s">
        <v>5</v>
      </c>
      <c r="D3" s="196" t="s">
        <v>163</v>
      </c>
      <c r="E3" s="179" t="s">
        <v>3</v>
      </c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4"/>
    </row>
    <row r="4" spans="1:17" s="10" customFormat="1" ht="12.75">
      <c r="A4" s="174"/>
      <c r="B4" s="174"/>
      <c r="C4" s="174"/>
      <c r="D4" s="197"/>
      <c r="E4" s="174" t="s">
        <v>6</v>
      </c>
      <c r="F4" s="174" t="s">
        <v>3</v>
      </c>
      <c r="G4" s="174"/>
      <c r="H4" s="174"/>
      <c r="I4" s="174"/>
      <c r="J4" s="174"/>
      <c r="K4" s="174"/>
      <c r="L4" s="174"/>
      <c r="M4" s="174" t="s">
        <v>7</v>
      </c>
      <c r="N4" s="174" t="s">
        <v>3</v>
      </c>
      <c r="O4" s="174"/>
      <c r="P4" s="174"/>
      <c r="Q4" s="174"/>
    </row>
    <row r="5" spans="1:17" s="10" customFormat="1" ht="12.75">
      <c r="A5" s="174"/>
      <c r="B5" s="174"/>
      <c r="C5" s="174"/>
      <c r="D5" s="197"/>
      <c r="E5" s="174"/>
      <c r="F5" s="175" t="s">
        <v>119</v>
      </c>
      <c r="G5" s="177" t="s">
        <v>120</v>
      </c>
      <c r="H5" s="174" t="s">
        <v>23</v>
      </c>
      <c r="I5" s="174" t="s">
        <v>26</v>
      </c>
      <c r="J5" s="174" t="s">
        <v>125</v>
      </c>
      <c r="K5" s="175" t="s">
        <v>8</v>
      </c>
      <c r="L5" s="175" t="s">
        <v>9</v>
      </c>
      <c r="M5" s="174"/>
      <c r="N5" s="175" t="s">
        <v>137</v>
      </c>
      <c r="O5" s="17" t="s">
        <v>134</v>
      </c>
      <c r="P5" s="174" t="s">
        <v>139</v>
      </c>
      <c r="Q5" s="174" t="s">
        <v>135</v>
      </c>
    </row>
    <row r="6" spans="1:17" s="25" customFormat="1" ht="93" customHeight="1">
      <c r="A6" s="174"/>
      <c r="B6" s="174"/>
      <c r="C6" s="174"/>
      <c r="D6" s="176"/>
      <c r="E6" s="174"/>
      <c r="F6" s="176"/>
      <c r="G6" s="178"/>
      <c r="H6" s="174"/>
      <c r="I6" s="174"/>
      <c r="J6" s="174"/>
      <c r="K6" s="176"/>
      <c r="L6" s="176"/>
      <c r="M6" s="174"/>
      <c r="N6" s="176"/>
      <c r="O6" s="49" t="s">
        <v>142</v>
      </c>
      <c r="P6" s="174"/>
      <c r="Q6" s="174"/>
    </row>
    <row r="7" spans="1:17" s="10" customFormat="1" ht="12.75" customHeight="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1">
        <v>10</v>
      </c>
      <c r="K7" s="21">
        <v>11</v>
      </c>
      <c r="L7" s="21">
        <v>12</v>
      </c>
      <c r="M7" s="21">
        <v>13</v>
      </c>
      <c r="N7" s="21">
        <v>14</v>
      </c>
      <c r="O7" s="21">
        <v>15</v>
      </c>
      <c r="P7" s="21">
        <v>16</v>
      </c>
      <c r="Q7" s="21">
        <v>17</v>
      </c>
    </row>
    <row r="8" spans="1:17" s="36" customFormat="1" ht="15.75">
      <c r="A8" s="99" t="s">
        <v>67</v>
      </c>
      <c r="B8" s="100"/>
      <c r="C8" s="37" t="s">
        <v>68</v>
      </c>
      <c r="D8" s="108">
        <f>SUM(D9:D10)</f>
        <v>97000</v>
      </c>
      <c r="E8" s="108">
        <f>SUM(E9:E10)</f>
        <v>97000</v>
      </c>
      <c r="F8" s="108">
        <f>SUM(F9:F10)</f>
        <v>0</v>
      </c>
      <c r="G8" s="108">
        <f aca="true" t="shared" si="0" ref="G8:Q8">SUM(G9:G10)</f>
        <v>97000</v>
      </c>
      <c r="H8" s="108">
        <f t="shared" si="0"/>
        <v>0</v>
      </c>
      <c r="I8" s="108">
        <f t="shared" si="0"/>
        <v>0</v>
      </c>
      <c r="J8" s="108">
        <f t="shared" si="0"/>
        <v>0</v>
      </c>
      <c r="K8" s="108">
        <f t="shared" si="0"/>
        <v>0</v>
      </c>
      <c r="L8" s="108">
        <f t="shared" si="0"/>
        <v>0</v>
      </c>
      <c r="M8" s="108">
        <f t="shared" si="0"/>
        <v>0</v>
      </c>
      <c r="N8" s="108">
        <f t="shared" si="0"/>
        <v>0</v>
      </c>
      <c r="O8" s="108">
        <f t="shared" si="0"/>
        <v>0</v>
      </c>
      <c r="P8" s="108">
        <f t="shared" si="0"/>
        <v>0</v>
      </c>
      <c r="Q8" s="108">
        <f t="shared" si="0"/>
        <v>0</v>
      </c>
    </row>
    <row r="9" spans="1:17" s="36" customFormat="1" ht="15">
      <c r="A9" s="171"/>
      <c r="B9" s="101" t="s">
        <v>199</v>
      </c>
      <c r="C9" s="38" t="s">
        <v>200</v>
      </c>
      <c r="D9" s="110">
        <f>SUM(E9,M9)</f>
        <v>80000</v>
      </c>
      <c r="E9" s="110">
        <f>SUM(F9:L9)</f>
        <v>80000</v>
      </c>
      <c r="F9" s="110">
        <v>0</v>
      </c>
      <c r="G9" s="110">
        <v>80000</v>
      </c>
      <c r="H9" s="110">
        <v>0</v>
      </c>
      <c r="I9" s="110">
        <v>0</v>
      </c>
      <c r="J9" s="110">
        <v>0</v>
      </c>
      <c r="K9" s="110">
        <v>0</v>
      </c>
      <c r="L9" s="110">
        <v>0</v>
      </c>
      <c r="M9" s="110">
        <v>0</v>
      </c>
      <c r="N9" s="110">
        <v>0</v>
      </c>
      <c r="O9" s="110">
        <v>0</v>
      </c>
      <c r="P9" s="110">
        <v>0</v>
      </c>
      <c r="Q9" s="110">
        <v>0</v>
      </c>
    </row>
    <row r="10" spans="1:17" s="36" customFormat="1" ht="15">
      <c r="A10" s="172"/>
      <c r="B10" s="103" t="s">
        <v>69</v>
      </c>
      <c r="C10" s="68" t="s">
        <v>70</v>
      </c>
      <c r="D10" s="111">
        <f>SUM(E10,M10)</f>
        <v>17000</v>
      </c>
      <c r="E10" s="111">
        <f>SUM(F10:L10)</f>
        <v>17000</v>
      </c>
      <c r="F10" s="111">
        <v>0</v>
      </c>
      <c r="G10" s="111">
        <v>17000</v>
      </c>
      <c r="H10" s="111">
        <v>0</v>
      </c>
      <c r="I10" s="111">
        <v>0</v>
      </c>
      <c r="J10" s="111">
        <v>0</v>
      </c>
      <c r="K10" s="111">
        <v>0</v>
      </c>
      <c r="L10" s="111">
        <v>0</v>
      </c>
      <c r="M10" s="111">
        <v>0</v>
      </c>
      <c r="N10" s="111">
        <v>0</v>
      </c>
      <c r="O10" s="111">
        <v>0</v>
      </c>
      <c r="P10" s="111">
        <v>0</v>
      </c>
      <c r="Q10" s="111">
        <v>0</v>
      </c>
    </row>
    <row r="11" spans="1:18" s="36" customFormat="1" ht="15.75">
      <c r="A11" s="100">
        <v>600</v>
      </c>
      <c r="B11" s="100"/>
      <c r="C11" s="37" t="s">
        <v>37</v>
      </c>
      <c r="D11" s="108">
        <f>SUM(D12:D13)</f>
        <v>6299000</v>
      </c>
      <c r="E11" s="108">
        <f aca="true" t="shared" si="1" ref="E11:Q11">SUM(E12:E13)</f>
        <v>1749000</v>
      </c>
      <c r="F11" s="108">
        <f t="shared" si="1"/>
        <v>40000</v>
      </c>
      <c r="G11" s="108">
        <f t="shared" si="1"/>
        <v>1609000</v>
      </c>
      <c r="H11" s="108">
        <f t="shared" si="1"/>
        <v>100000</v>
      </c>
      <c r="I11" s="108">
        <f t="shared" si="1"/>
        <v>0</v>
      </c>
      <c r="J11" s="108">
        <f t="shared" si="1"/>
        <v>0</v>
      </c>
      <c r="K11" s="108">
        <f t="shared" si="1"/>
        <v>0</v>
      </c>
      <c r="L11" s="108">
        <f t="shared" si="1"/>
        <v>0</v>
      </c>
      <c r="M11" s="108">
        <f t="shared" si="1"/>
        <v>4550000</v>
      </c>
      <c r="N11" s="108">
        <f t="shared" si="1"/>
        <v>4550000</v>
      </c>
      <c r="O11" s="108">
        <f t="shared" si="1"/>
        <v>0</v>
      </c>
      <c r="P11" s="108">
        <f t="shared" si="1"/>
        <v>0</v>
      </c>
      <c r="Q11" s="108">
        <f t="shared" si="1"/>
        <v>0</v>
      </c>
      <c r="R11" s="48"/>
    </row>
    <row r="12" spans="1:17" s="36" customFormat="1" ht="15">
      <c r="A12" s="171"/>
      <c r="B12" s="101">
        <v>60014</v>
      </c>
      <c r="C12" s="38" t="s">
        <v>71</v>
      </c>
      <c r="D12" s="110">
        <f>SUM(E12,M12)</f>
        <v>6249000</v>
      </c>
      <c r="E12" s="110">
        <f>SUM(F12:L12)</f>
        <v>1699000</v>
      </c>
      <c r="F12" s="110">
        <v>40000</v>
      </c>
      <c r="G12" s="110">
        <v>1559000</v>
      </c>
      <c r="H12" s="110">
        <v>100000</v>
      </c>
      <c r="I12" s="110">
        <v>0</v>
      </c>
      <c r="J12" s="110">
        <v>0</v>
      </c>
      <c r="K12" s="110">
        <v>0</v>
      </c>
      <c r="L12" s="110">
        <v>0</v>
      </c>
      <c r="M12" s="110">
        <v>4550000</v>
      </c>
      <c r="N12" s="110">
        <v>4550000</v>
      </c>
      <c r="O12" s="110">
        <v>0</v>
      </c>
      <c r="P12" s="110">
        <v>0</v>
      </c>
      <c r="Q12" s="110">
        <v>0</v>
      </c>
    </row>
    <row r="13" spans="1:17" s="36" customFormat="1" ht="15">
      <c r="A13" s="172"/>
      <c r="B13" s="103">
        <v>60095</v>
      </c>
      <c r="C13" s="68" t="s">
        <v>79</v>
      </c>
      <c r="D13" s="111">
        <f>SUM(E13,M13)</f>
        <v>50000</v>
      </c>
      <c r="E13" s="111">
        <f>SUM(F13:L13)</f>
        <v>50000</v>
      </c>
      <c r="F13" s="111">
        <v>0</v>
      </c>
      <c r="G13" s="111">
        <v>50000</v>
      </c>
      <c r="H13" s="111">
        <v>0</v>
      </c>
      <c r="I13" s="111">
        <v>0</v>
      </c>
      <c r="J13" s="111">
        <v>0</v>
      </c>
      <c r="K13" s="111">
        <v>0</v>
      </c>
      <c r="L13" s="111">
        <v>0</v>
      </c>
      <c r="M13" s="111">
        <v>0</v>
      </c>
      <c r="N13" s="111">
        <v>0</v>
      </c>
      <c r="O13" s="111">
        <v>0</v>
      </c>
      <c r="P13" s="111">
        <v>0</v>
      </c>
      <c r="Q13" s="111">
        <v>0</v>
      </c>
    </row>
    <row r="14" spans="1:17" s="36" customFormat="1" ht="15.75">
      <c r="A14" s="100">
        <v>630</v>
      </c>
      <c r="B14" s="100"/>
      <c r="C14" s="37" t="s">
        <v>72</v>
      </c>
      <c r="D14" s="108">
        <f aca="true" t="shared" si="2" ref="D14:Q14">SUM(D15)</f>
        <v>20000</v>
      </c>
      <c r="E14" s="108">
        <f t="shared" si="2"/>
        <v>20000</v>
      </c>
      <c r="F14" s="108">
        <f t="shared" si="2"/>
        <v>0</v>
      </c>
      <c r="G14" s="108">
        <f t="shared" si="2"/>
        <v>0</v>
      </c>
      <c r="H14" s="108">
        <f t="shared" si="2"/>
        <v>20000</v>
      </c>
      <c r="I14" s="108">
        <f t="shared" si="2"/>
        <v>0</v>
      </c>
      <c r="J14" s="108">
        <f t="shared" si="2"/>
        <v>0</v>
      </c>
      <c r="K14" s="108">
        <f t="shared" si="2"/>
        <v>0</v>
      </c>
      <c r="L14" s="108">
        <f t="shared" si="2"/>
        <v>0</v>
      </c>
      <c r="M14" s="108">
        <f t="shared" si="2"/>
        <v>0</v>
      </c>
      <c r="N14" s="108">
        <f t="shared" si="2"/>
        <v>0</v>
      </c>
      <c r="O14" s="108">
        <f t="shared" si="2"/>
        <v>0</v>
      </c>
      <c r="P14" s="108">
        <f t="shared" si="2"/>
        <v>0</v>
      </c>
      <c r="Q14" s="108">
        <f t="shared" si="2"/>
        <v>0</v>
      </c>
    </row>
    <row r="15" spans="1:17" s="52" customFormat="1" ht="25.5">
      <c r="A15" s="101"/>
      <c r="B15" s="101">
        <v>63003</v>
      </c>
      <c r="C15" s="38" t="s">
        <v>73</v>
      </c>
      <c r="D15" s="109">
        <f>SUM(E15,M15)</f>
        <v>20000</v>
      </c>
      <c r="E15" s="109">
        <f>SUM(F15:L15)</f>
        <v>20000</v>
      </c>
      <c r="F15" s="110">
        <v>0</v>
      </c>
      <c r="G15" s="110">
        <v>0</v>
      </c>
      <c r="H15" s="110">
        <v>20000</v>
      </c>
      <c r="I15" s="110">
        <v>0</v>
      </c>
      <c r="J15" s="110">
        <v>0</v>
      </c>
      <c r="K15" s="110">
        <v>0</v>
      </c>
      <c r="L15" s="110">
        <v>0</v>
      </c>
      <c r="M15" s="110">
        <v>0</v>
      </c>
      <c r="N15" s="110">
        <v>0</v>
      </c>
      <c r="O15" s="110">
        <v>0</v>
      </c>
      <c r="P15" s="110">
        <v>0</v>
      </c>
      <c r="Q15" s="110">
        <v>0</v>
      </c>
    </row>
    <row r="16" spans="1:17" s="52" customFormat="1" ht="15.75">
      <c r="A16" s="100">
        <v>700</v>
      </c>
      <c r="B16" s="100"/>
      <c r="C16" s="37" t="s">
        <v>38</v>
      </c>
      <c r="D16" s="108">
        <f aca="true" t="shared" si="3" ref="D16:Q16">SUM(D17)</f>
        <v>311300</v>
      </c>
      <c r="E16" s="108">
        <f t="shared" si="3"/>
        <v>311300</v>
      </c>
      <c r="F16" s="108">
        <f t="shared" si="3"/>
        <v>21600</v>
      </c>
      <c r="G16" s="108">
        <f t="shared" si="3"/>
        <v>289700</v>
      </c>
      <c r="H16" s="108">
        <f t="shared" si="3"/>
        <v>0</v>
      </c>
      <c r="I16" s="108">
        <f t="shared" si="3"/>
        <v>0</v>
      </c>
      <c r="J16" s="108">
        <f t="shared" si="3"/>
        <v>0</v>
      </c>
      <c r="K16" s="108">
        <f t="shared" si="3"/>
        <v>0</v>
      </c>
      <c r="L16" s="108">
        <f t="shared" si="3"/>
        <v>0</v>
      </c>
      <c r="M16" s="108">
        <f t="shared" si="3"/>
        <v>0</v>
      </c>
      <c r="N16" s="108">
        <f t="shared" si="3"/>
        <v>0</v>
      </c>
      <c r="O16" s="108">
        <f t="shared" si="3"/>
        <v>0</v>
      </c>
      <c r="P16" s="108">
        <f t="shared" si="3"/>
        <v>0</v>
      </c>
      <c r="Q16" s="108">
        <f t="shared" si="3"/>
        <v>0</v>
      </c>
    </row>
    <row r="17" spans="1:17" s="52" customFormat="1" ht="25.5">
      <c r="A17" s="101"/>
      <c r="B17" s="101">
        <v>70005</v>
      </c>
      <c r="C17" s="45" t="s">
        <v>74</v>
      </c>
      <c r="D17" s="109">
        <f>SUM(E17,M17)</f>
        <v>311300</v>
      </c>
      <c r="E17" s="109">
        <f>SUM(F17:L17)</f>
        <v>311300</v>
      </c>
      <c r="F17" s="112">
        <v>21600</v>
      </c>
      <c r="G17" s="112">
        <v>289700</v>
      </c>
      <c r="H17" s="112">
        <v>0</v>
      </c>
      <c r="I17" s="112">
        <v>0</v>
      </c>
      <c r="J17" s="112">
        <v>0</v>
      </c>
      <c r="K17" s="112">
        <v>0</v>
      </c>
      <c r="L17" s="112">
        <v>0</v>
      </c>
      <c r="M17" s="112">
        <v>0</v>
      </c>
      <c r="N17" s="112">
        <v>0</v>
      </c>
      <c r="O17" s="112">
        <v>0</v>
      </c>
      <c r="P17" s="112">
        <v>0</v>
      </c>
      <c r="Q17" s="112">
        <v>0</v>
      </c>
    </row>
    <row r="18" spans="1:18" s="52" customFormat="1" ht="15.75">
      <c r="A18" s="100">
        <v>710</v>
      </c>
      <c r="B18" s="100"/>
      <c r="C18" s="35" t="s">
        <v>48</v>
      </c>
      <c r="D18" s="113">
        <f>SUM(D19:D20)</f>
        <v>1012000</v>
      </c>
      <c r="E18" s="113">
        <f aca="true" t="shared" si="4" ref="E18:Q18">SUM(E19:E20)</f>
        <v>952000</v>
      </c>
      <c r="F18" s="113">
        <f t="shared" si="4"/>
        <v>582078</v>
      </c>
      <c r="G18" s="113">
        <f t="shared" si="4"/>
        <v>369922</v>
      </c>
      <c r="H18" s="113">
        <f t="shared" si="4"/>
        <v>0</v>
      </c>
      <c r="I18" s="113">
        <f t="shared" si="4"/>
        <v>0</v>
      </c>
      <c r="J18" s="113">
        <f t="shared" si="4"/>
        <v>0</v>
      </c>
      <c r="K18" s="113">
        <f t="shared" si="4"/>
        <v>0</v>
      </c>
      <c r="L18" s="113">
        <f t="shared" si="4"/>
        <v>0</v>
      </c>
      <c r="M18" s="113">
        <f t="shared" si="4"/>
        <v>60000</v>
      </c>
      <c r="N18" s="113">
        <f t="shared" si="4"/>
        <v>60000</v>
      </c>
      <c r="O18" s="113">
        <f t="shared" si="4"/>
        <v>0</v>
      </c>
      <c r="P18" s="113">
        <f t="shared" si="4"/>
        <v>0</v>
      </c>
      <c r="Q18" s="113">
        <f t="shared" si="4"/>
        <v>0</v>
      </c>
      <c r="R18" s="53"/>
    </row>
    <row r="19" spans="1:18" s="52" customFormat="1" ht="15">
      <c r="A19" s="171"/>
      <c r="B19" s="103">
        <v>71012</v>
      </c>
      <c r="C19" s="26" t="s">
        <v>205</v>
      </c>
      <c r="D19" s="110">
        <f>SUM(E19,M19)</f>
        <v>375000</v>
      </c>
      <c r="E19" s="110">
        <f>SUM(F19:L19)</f>
        <v>375000</v>
      </c>
      <c r="F19" s="110">
        <v>80000</v>
      </c>
      <c r="G19" s="110">
        <v>295000</v>
      </c>
      <c r="H19" s="110">
        <v>0</v>
      </c>
      <c r="I19" s="110">
        <v>0</v>
      </c>
      <c r="J19" s="110">
        <v>0</v>
      </c>
      <c r="K19" s="110">
        <v>0</v>
      </c>
      <c r="L19" s="110">
        <v>0</v>
      </c>
      <c r="M19" s="110">
        <v>0</v>
      </c>
      <c r="N19" s="110">
        <v>0</v>
      </c>
      <c r="O19" s="110">
        <v>0</v>
      </c>
      <c r="P19" s="110">
        <v>0</v>
      </c>
      <c r="Q19" s="110">
        <v>0</v>
      </c>
      <c r="R19" s="52">
        <f>1012-80</f>
        <v>932</v>
      </c>
    </row>
    <row r="20" spans="1:17" s="52" customFormat="1" ht="15">
      <c r="A20" s="172"/>
      <c r="B20" s="104">
        <v>71015</v>
      </c>
      <c r="C20" s="29" t="s">
        <v>75</v>
      </c>
      <c r="D20" s="111">
        <f>SUM(E20,M20)</f>
        <v>637000</v>
      </c>
      <c r="E20" s="111">
        <f>SUM(F20:L20)</f>
        <v>577000</v>
      </c>
      <c r="F20" s="111">
        <v>502078</v>
      </c>
      <c r="G20" s="111">
        <v>74922</v>
      </c>
      <c r="H20" s="111">
        <v>0</v>
      </c>
      <c r="I20" s="111">
        <v>0</v>
      </c>
      <c r="J20" s="111">
        <v>0</v>
      </c>
      <c r="K20" s="111">
        <v>0</v>
      </c>
      <c r="L20" s="111">
        <v>0</v>
      </c>
      <c r="M20" s="111">
        <v>60000</v>
      </c>
      <c r="N20" s="111">
        <v>60000</v>
      </c>
      <c r="O20" s="111">
        <v>0</v>
      </c>
      <c r="P20" s="111">
        <v>0</v>
      </c>
      <c r="Q20" s="111">
        <v>0</v>
      </c>
    </row>
    <row r="21" spans="1:18" s="52" customFormat="1" ht="15.75">
      <c r="A21" s="100">
        <v>750</v>
      </c>
      <c r="B21" s="100"/>
      <c r="C21" s="34" t="s">
        <v>49</v>
      </c>
      <c r="D21" s="113">
        <f aca="true" t="shared" si="5" ref="D21:Q21">SUM(D22:D27)</f>
        <v>9203200</v>
      </c>
      <c r="E21" s="113">
        <f t="shared" si="5"/>
        <v>9018200</v>
      </c>
      <c r="F21" s="113">
        <f t="shared" si="5"/>
        <v>6654955</v>
      </c>
      <c r="G21" s="113">
        <f t="shared" si="5"/>
        <v>2121095</v>
      </c>
      <c r="H21" s="113">
        <f t="shared" si="5"/>
        <v>25000</v>
      </c>
      <c r="I21" s="113">
        <f t="shared" si="5"/>
        <v>217150</v>
      </c>
      <c r="J21" s="113">
        <f t="shared" si="5"/>
        <v>0</v>
      </c>
      <c r="K21" s="113">
        <f t="shared" si="5"/>
        <v>0</v>
      </c>
      <c r="L21" s="113">
        <f t="shared" si="5"/>
        <v>0</v>
      </c>
      <c r="M21" s="113">
        <f t="shared" si="5"/>
        <v>185000</v>
      </c>
      <c r="N21" s="113">
        <f t="shared" si="5"/>
        <v>185000</v>
      </c>
      <c r="O21" s="113">
        <f t="shared" si="5"/>
        <v>0</v>
      </c>
      <c r="P21" s="113">
        <f t="shared" si="5"/>
        <v>0</v>
      </c>
      <c r="Q21" s="113">
        <f t="shared" si="5"/>
        <v>0</v>
      </c>
      <c r="R21" s="53"/>
    </row>
    <row r="22" spans="1:17" s="52" customFormat="1" ht="15">
      <c r="A22" s="173"/>
      <c r="B22" s="104">
        <v>75011</v>
      </c>
      <c r="C22" s="163" t="s">
        <v>201</v>
      </c>
      <c r="D22" s="111">
        <f aca="true" t="shared" si="6" ref="D22:D27">SUM(E22,M22)</f>
        <v>59900</v>
      </c>
      <c r="E22" s="111">
        <f aca="true" t="shared" si="7" ref="E22:E27">SUM(F22:L22)</f>
        <v>59900</v>
      </c>
      <c r="F22" s="111">
        <v>0</v>
      </c>
      <c r="G22" s="111">
        <v>59900</v>
      </c>
      <c r="H22" s="111">
        <v>0</v>
      </c>
      <c r="I22" s="111">
        <v>0</v>
      </c>
      <c r="J22" s="111">
        <v>0</v>
      </c>
      <c r="K22" s="111">
        <v>0</v>
      </c>
      <c r="L22" s="111">
        <v>0</v>
      </c>
      <c r="M22" s="111">
        <v>0</v>
      </c>
      <c r="N22" s="111">
        <v>0</v>
      </c>
      <c r="O22" s="111">
        <v>0</v>
      </c>
      <c r="P22" s="111">
        <v>0</v>
      </c>
      <c r="Q22" s="111">
        <v>0</v>
      </c>
    </row>
    <row r="23" spans="1:17" s="52" customFormat="1" ht="15">
      <c r="A23" s="173"/>
      <c r="B23" s="104">
        <v>75019</v>
      </c>
      <c r="C23" s="164" t="s">
        <v>76</v>
      </c>
      <c r="D23" s="110">
        <f t="shared" si="6"/>
        <v>220800</v>
      </c>
      <c r="E23" s="110">
        <f t="shared" si="7"/>
        <v>220800</v>
      </c>
      <c r="F23" s="111">
        <v>0</v>
      </c>
      <c r="G23" s="111">
        <v>15650</v>
      </c>
      <c r="H23" s="111">
        <v>0</v>
      </c>
      <c r="I23" s="111">
        <v>205150</v>
      </c>
      <c r="J23" s="111">
        <v>0</v>
      </c>
      <c r="K23" s="111">
        <v>0</v>
      </c>
      <c r="L23" s="111">
        <v>0</v>
      </c>
      <c r="M23" s="111">
        <v>0</v>
      </c>
      <c r="N23" s="111">
        <v>0</v>
      </c>
      <c r="O23" s="111">
        <v>0</v>
      </c>
      <c r="P23" s="111">
        <v>0</v>
      </c>
      <c r="Q23" s="111">
        <v>0</v>
      </c>
    </row>
    <row r="24" spans="1:17" s="52" customFormat="1" ht="15">
      <c r="A24" s="173"/>
      <c r="B24" s="104">
        <v>75020</v>
      </c>
      <c r="C24" s="27" t="s">
        <v>77</v>
      </c>
      <c r="D24" s="110">
        <f t="shared" si="6"/>
        <v>8548500</v>
      </c>
      <c r="E24" s="110">
        <f t="shared" si="7"/>
        <v>8363500</v>
      </c>
      <c r="F24" s="111">
        <v>6626300</v>
      </c>
      <c r="G24" s="111">
        <v>1725200</v>
      </c>
      <c r="H24" s="111">
        <v>0</v>
      </c>
      <c r="I24" s="111">
        <v>12000</v>
      </c>
      <c r="J24" s="111">
        <v>0</v>
      </c>
      <c r="K24" s="111">
        <v>0</v>
      </c>
      <c r="L24" s="111">
        <v>0</v>
      </c>
      <c r="M24" s="111">
        <v>185000</v>
      </c>
      <c r="N24" s="111">
        <v>185000</v>
      </c>
      <c r="O24" s="111">
        <v>0</v>
      </c>
      <c r="P24" s="111">
        <v>0</v>
      </c>
      <c r="Q24" s="111">
        <v>0</v>
      </c>
    </row>
    <row r="25" spans="1:17" s="52" customFormat="1" ht="15">
      <c r="A25" s="173"/>
      <c r="B25" s="104">
        <v>75045</v>
      </c>
      <c r="C25" s="27" t="s">
        <v>122</v>
      </c>
      <c r="D25" s="111">
        <f t="shared" si="6"/>
        <v>23000</v>
      </c>
      <c r="E25" s="111">
        <f t="shared" si="7"/>
        <v>23000</v>
      </c>
      <c r="F25" s="111">
        <v>18655</v>
      </c>
      <c r="G25" s="111">
        <v>4345</v>
      </c>
      <c r="H25" s="111">
        <v>0</v>
      </c>
      <c r="I25" s="111">
        <v>0</v>
      </c>
      <c r="J25" s="111">
        <v>0</v>
      </c>
      <c r="K25" s="111">
        <v>0</v>
      </c>
      <c r="L25" s="111">
        <v>0</v>
      </c>
      <c r="M25" s="111">
        <v>0</v>
      </c>
      <c r="N25" s="111">
        <v>0</v>
      </c>
      <c r="O25" s="111">
        <v>0</v>
      </c>
      <c r="P25" s="111">
        <v>0</v>
      </c>
      <c r="Q25" s="111">
        <v>0</v>
      </c>
    </row>
    <row r="26" spans="1:17" s="52" customFormat="1" ht="25.5">
      <c r="A26" s="173"/>
      <c r="B26" s="104">
        <v>75075</v>
      </c>
      <c r="C26" s="46" t="s">
        <v>78</v>
      </c>
      <c r="D26" s="110">
        <f t="shared" si="6"/>
        <v>210000</v>
      </c>
      <c r="E26" s="110">
        <f t="shared" si="7"/>
        <v>210000</v>
      </c>
      <c r="F26" s="114">
        <v>10000</v>
      </c>
      <c r="G26" s="114">
        <v>200000</v>
      </c>
      <c r="H26" s="114">
        <v>0</v>
      </c>
      <c r="I26" s="114">
        <v>0</v>
      </c>
      <c r="J26" s="114">
        <v>0</v>
      </c>
      <c r="K26" s="114">
        <v>0</v>
      </c>
      <c r="L26" s="114">
        <v>0</v>
      </c>
      <c r="M26" s="114">
        <v>0</v>
      </c>
      <c r="N26" s="114">
        <v>0</v>
      </c>
      <c r="O26" s="114">
        <v>0</v>
      </c>
      <c r="P26" s="114">
        <v>0</v>
      </c>
      <c r="Q26" s="114">
        <v>0</v>
      </c>
    </row>
    <row r="27" spans="1:17" s="52" customFormat="1" ht="15">
      <c r="A27" s="172"/>
      <c r="B27" s="104">
        <v>75095</v>
      </c>
      <c r="C27" s="27" t="s">
        <v>79</v>
      </c>
      <c r="D27" s="111">
        <f t="shared" si="6"/>
        <v>141000</v>
      </c>
      <c r="E27" s="111">
        <f t="shared" si="7"/>
        <v>141000</v>
      </c>
      <c r="F27" s="111">
        <v>0</v>
      </c>
      <c r="G27" s="111">
        <v>116000</v>
      </c>
      <c r="H27" s="111">
        <v>25000</v>
      </c>
      <c r="I27" s="111">
        <v>0</v>
      </c>
      <c r="J27" s="111">
        <v>0</v>
      </c>
      <c r="K27" s="111">
        <v>0</v>
      </c>
      <c r="L27" s="111">
        <v>0</v>
      </c>
      <c r="M27" s="111">
        <v>0</v>
      </c>
      <c r="N27" s="111">
        <v>0</v>
      </c>
      <c r="O27" s="111">
        <v>0</v>
      </c>
      <c r="P27" s="111">
        <v>0</v>
      </c>
      <c r="Q27" s="111">
        <v>0</v>
      </c>
    </row>
    <row r="28" spans="1:17" s="52" customFormat="1" ht="15.75">
      <c r="A28" s="100">
        <v>752</v>
      </c>
      <c r="B28" s="100"/>
      <c r="C28" s="34" t="s">
        <v>80</v>
      </c>
      <c r="D28" s="113">
        <f>SUM(D29)</f>
        <v>4000</v>
      </c>
      <c r="E28" s="113">
        <f aca="true" t="shared" si="8" ref="E28:Q28">SUM(E29)</f>
        <v>4000</v>
      </c>
      <c r="F28" s="113">
        <f t="shared" si="8"/>
        <v>0</v>
      </c>
      <c r="G28" s="113">
        <f t="shared" si="8"/>
        <v>4000</v>
      </c>
      <c r="H28" s="113">
        <f t="shared" si="8"/>
        <v>0</v>
      </c>
      <c r="I28" s="113">
        <f t="shared" si="8"/>
        <v>0</v>
      </c>
      <c r="J28" s="113">
        <f t="shared" si="8"/>
        <v>0</v>
      </c>
      <c r="K28" s="113">
        <f t="shared" si="8"/>
        <v>0</v>
      </c>
      <c r="L28" s="113">
        <f t="shared" si="8"/>
        <v>0</v>
      </c>
      <c r="M28" s="113">
        <f t="shared" si="8"/>
        <v>0</v>
      </c>
      <c r="N28" s="113">
        <f t="shared" si="8"/>
        <v>0</v>
      </c>
      <c r="O28" s="113">
        <f t="shared" si="8"/>
        <v>0</v>
      </c>
      <c r="P28" s="113">
        <f t="shared" si="8"/>
        <v>0</v>
      </c>
      <c r="Q28" s="113">
        <f t="shared" si="8"/>
        <v>0</v>
      </c>
    </row>
    <row r="29" spans="1:17" s="52" customFormat="1" ht="15">
      <c r="A29" s="103"/>
      <c r="B29" s="103">
        <v>75212</v>
      </c>
      <c r="C29" s="45" t="s">
        <v>81</v>
      </c>
      <c r="D29" s="109">
        <f>SUM(E29,M29)</f>
        <v>4000</v>
      </c>
      <c r="E29" s="109">
        <f>SUM(F29:L29)</f>
        <v>4000</v>
      </c>
      <c r="F29" s="112">
        <v>0</v>
      </c>
      <c r="G29" s="112">
        <v>4000</v>
      </c>
      <c r="H29" s="112">
        <v>0</v>
      </c>
      <c r="I29" s="112">
        <v>0</v>
      </c>
      <c r="J29" s="112">
        <v>0</v>
      </c>
      <c r="K29" s="112">
        <v>0</v>
      </c>
      <c r="L29" s="112">
        <v>0</v>
      </c>
      <c r="M29" s="112">
        <v>0</v>
      </c>
      <c r="N29" s="112">
        <v>0</v>
      </c>
      <c r="O29" s="112">
        <v>0</v>
      </c>
      <c r="P29" s="112">
        <v>0</v>
      </c>
      <c r="Q29" s="112">
        <v>0</v>
      </c>
    </row>
    <row r="30" spans="1:17" s="52" customFormat="1" ht="25.5">
      <c r="A30" s="100">
        <v>754</v>
      </c>
      <c r="B30" s="100"/>
      <c r="C30" s="34" t="s">
        <v>50</v>
      </c>
      <c r="D30" s="115">
        <f>SUM(D31:D35)</f>
        <v>3425000</v>
      </c>
      <c r="E30" s="115">
        <f aca="true" t="shared" si="9" ref="E30:M30">SUM(E31:E35)</f>
        <v>3425000</v>
      </c>
      <c r="F30" s="115">
        <f t="shared" si="9"/>
        <v>2621675</v>
      </c>
      <c r="G30" s="115">
        <f t="shared" si="9"/>
        <v>694125</v>
      </c>
      <c r="H30" s="115">
        <f t="shared" si="9"/>
        <v>9000</v>
      </c>
      <c r="I30" s="115">
        <f t="shared" si="9"/>
        <v>100200</v>
      </c>
      <c r="J30" s="115">
        <f t="shared" si="9"/>
        <v>0</v>
      </c>
      <c r="K30" s="115">
        <f t="shared" si="9"/>
        <v>0</v>
      </c>
      <c r="L30" s="115">
        <f t="shared" si="9"/>
        <v>0</v>
      </c>
      <c r="M30" s="115">
        <f t="shared" si="9"/>
        <v>0</v>
      </c>
      <c r="N30" s="115">
        <f>SUM(N31:N35)</f>
        <v>0</v>
      </c>
      <c r="O30" s="115">
        <f>SUM(O31:O35)</f>
        <v>0</v>
      </c>
      <c r="P30" s="115">
        <f>SUM(P31:P35)</f>
        <v>0</v>
      </c>
      <c r="Q30" s="115">
        <f>SUM(Q31:Q35)</f>
        <v>0</v>
      </c>
    </row>
    <row r="31" spans="1:17" s="52" customFormat="1" ht="15">
      <c r="A31" s="171"/>
      <c r="B31" s="165">
        <v>75404</v>
      </c>
      <c r="C31" s="166" t="s">
        <v>202</v>
      </c>
      <c r="D31" s="116">
        <f>SUM(E31,M31)</f>
        <v>9000</v>
      </c>
      <c r="E31" s="116">
        <f>SUM(F31:L31)</f>
        <v>9000</v>
      </c>
      <c r="F31" s="116">
        <v>0</v>
      </c>
      <c r="G31" s="116">
        <v>0</v>
      </c>
      <c r="H31" s="116">
        <v>9000</v>
      </c>
      <c r="I31" s="116">
        <v>0</v>
      </c>
      <c r="J31" s="116">
        <v>0</v>
      </c>
      <c r="K31" s="116">
        <v>0</v>
      </c>
      <c r="L31" s="116">
        <v>0</v>
      </c>
      <c r="M31" s="116">
        <v>0</v>
      </c>
      <c r="N31" s="116">
        <v>0</v>
      </c>
      <c r="O31" s="116">
        <v>0</v>
      </c>
      <c r="P31" s="116">
        <v>0</v>
      </c>
      <c r="Q31" s="116">
        <v>0</v>
      </c>
    </row>
    <row r="32" spans="1:17" s="52" customFormat="1" ht="25.5">
      <c r="A32" s="173"/>
      <c r="B32" s="162">
        <v>75411</v>
      </c>
      <c r="C32" s="27" t="s">
        <v>82</v>
      </c>
      <c r="D32" s="116">
        <f>SUM(E32,M32)</f>
        <v>3403000</v>
      </c>
      <c r="E32" s="116">
        <f>SUM(F32:L32)</f>
        <v>3403000</v>
      </c>
      <c r="F32" s="116">
        <v>2621675</v>
      </c>
      <c r="G32" s="116">
        <v>681125</v>
      </c>
      <c r="H32" s="116"/>
      <c r="I32" s="116">
        <v>100200</v>
      </c>
      <c r="J32" s="116"/>
      <c r="K32" s="116"/>
      <c r="L32" s="116"/>
      <c r="M32" s="116"/>
      <c r="N32" s="116"/>
      <c r="O32" s="116"/>
      <c r="P32" s="116"/>
      <c r="Q32" s="116"/>
    </row>
    <row r="33" spans="1:17" s="52" customFormat="1" ht="15">
      <c r="A33" s="173"/>
      <c r="B33" s="104">
        <v>75414</v>
      </c>
      <c r="C33" s="27" t="s">
        <v>83</v>
      </c>
      <c r="D33" s="116">
        <f>SUM(E33,M33)</f>
        <v>2000</v>
      </c>
      <c r="E33" s="116">
        <f>SUM(F33:L33)</f>
        <v>2000</v>
      </c>
      <c r="F33" s="117">
        <v>0</v>
      </c>
      <c r="G33" s="117">
        <v>2000</v>
      </c>
      <c r="H33" s="117">
        <v>0</v>
      </c>
      <c r="I33" s="117">
        <v>0</v>
      </c>
      <c r="J33" s="117">
        <v>0</v>
      </c>
      <c r="K33" s="117">
        <v>0</v>
      </c>
      <c r="L33" s="117">
        <v>0</v>
      </c>
      <c r="M33" s="117">
        <v>0</v>
      </c>
      <c r="N33" s="117">
        <v>0</v>
      </c>
      <c r="O33" s="117">
        <v>0</v>
      </c>
      <c r="P33" s="117">
        <v>0</v>
      </c>
      <c r="Q33" s="117">
        <v>0</v>
      </c>
    </row>
    <row r="34" spans="1:17" s="52" customFormat="1" ht="15">
      <c r="A34" s="173"/>
      <c r="B34" s="104">
        <v>75421</v>
      </c>
      <c r="C34" s="28" t="s">
        <v>84</v>
      </c>
      <c r="D34" s="116">
        <f>SUM(E34,M34)</f>
        <v>5000</v>
      </c>
      <c r="E34" s="116">
        <f>SUM(F34:L34)</f>
        <v>5000</v>
      </c>
      <c r="F34" s="118">
        <v>0</v>
      </c>
      <c r="G34" s="118">
        <v>5000</v>
      </c>
      <c r="H34" s="118">
        <v>0</v>
      </c>
      <c r="I34" s="118">
        <v>0</v>
      </c>
      <c r="J34" s="118">
        <v>0</v>
      </c>
      <c r="K34" s="118">
        <v>0</v>
      </c>
      <c r="L34" s="118">
        <v>0</v>
      </c>
      <c r="M34" s="118">
        <v>0</v>
      </c>
      <c r="N34" s="118">
        <v>0</v>
      </c>
      <c r="O34" s="118">
        <v>0</v>
      </c>
      <c r="P34" s="118">
        <v>0</v>
      </c>
      <c r="Q34" s="118">
        <v>0</v>
      </c>
    </row>
    <row r="35" spans="1:17" s="52" customFormat="1" ht="15">
      <c r="A35" s="172"/>
      <c r="B35" s="104">
        <v>75495</v>
      </c>
      <c r="C35" s="28" t="s">
        <v>79</v>
      </c>
      <c r="D35" s="116">
        <f>SUM(E35,M35)</f>
        <v>6000</v>
      </c>
      <c r="E35" s="116">
        <f>SUM(F35:L35)</f>
        <v>6000</v>
      </c>
      <c r="F35" s="118">
        <v>0</v>
      </c>
      <c r="G35" s="118">
        <v>6000</v>
      </c>
      <c r="H35" s="118">
        <v>0</v>
      </c>
      <c r="I35" s="118">
        <v>0</v>
      </c>
      <c r="J35" s="118">
        <v>0</v>
      </c>
      <c r="K35" s="118">
        <v>0</v>
      </c>
      <c r="L35" s="118">
        <v>0</v>
      </c>
      <c r="M35" s="118">
        <v>0</v>
      </c>
      <c r="N35" s="118">
        <v>0</v>
      </c>
      <c r="O35" s="118">
        <v>0</v>
      </c>
      <c r="P35" s="118">
        <v>0</v>
      </c>
      <c r="Q35" s="118">
        <v>0</v>
      </c>
    </row>
    <row r="36" spans="1:17" s="52" customFormat="1" ht="15.75">
      <c r="A36" s="100">
        <v>755</v>
      </c>
      <c r="B36" s="100"/>
      <c r="C36" s="34" t="s">
        <v>208</v>
      </c>
      <c r="D36" s="115">
        <f>SUM(D37)</f>
        <v>185400</v>
      </c>
      <c r="E36" s="115">
        <f aca="true" t="shared" si="10" ref="E36:Q38">SUM(E37)</f>
        <v>185400</v>
      </c>
      <c r="F36" s="115">
        <f t="shared" si="10"/>
        <v>23978</v>
      </c>
      <c r="G36" s="115">
        <f t="shared" si="10"/>
        <v>101476</v>
      </c>
      <c r="H36" s="115">
        <f t="shared" si="10"/>
        <v>59946</v>
      </c>
      <c r="I36" s="115">
        <f t="shared" si="10"/>
        <v>0</v>
      </c>
      <c r="J36" s="115">
        <f t="shared" si="10"/>
        <v>0</v>
      </c>
      <c r="K36" s="115">
        <f t="shared" si="10"/>
        <v>0</v>
      </c>
      <c r="L36" s="115">
        <f t="shared" si="10"/>
        <v>0</v>
      </c>
      <c r="M36" s="115">
        <f t="shared" si="10"/>
        <v>0</v>
      </c>
      <c r="N36" s="115">
        <f t="shared" si="10"/>
        <v>0</v>
      </c>
      <c r="O36" s="115">
        <f t="shared" si="10"/>
        <v>0</v>
      </c>
      <c r="P36" s="115">
        <f t="shared" si="10"/>
        <v>0</v>
      </c>
      <c r="Q36" s="115">
        <f t="shared" si="10"/>
        <v>0</v>
      </c>
    </row>
    <row r="37" spans="1:17" s="52" customFormat="1" ht="15">
      <c r="A37" s="103"/>
      <c r="B37" s="103">
        <v>75515</v>
      </c>
      <c r="C37" s="31" t="s">
        <v>209</v>
      </c>
      <c r="D37" s="119">
        <f>SUM(E37,M37)</f>
        <v>185400</v>
      </c>
      <c r="E37" s="119">
        <f>SUM(F37:L37)</f>
        <v>185400</v>
      </c>
      <c r="F37" s="119">
        <v>23978</v>
      </c>
      <c r="G37" s="119">
        <f>5562+95914</f>
        <v>101476</v>
      </c>
      <c r="H37" s="119">
        <v>59946</v>
      </c>
      <c r="I37" s="119">
        <v>0</v>
      </c>
      <c r="J37" s="119">
        <v>0</v>
      </c>
      <c r="K37" s="119">
        <v>0</v>
      </c>
      <c r="L37" s="119">
        <v>0</v>
      </c>
      <c r="M37" s="119">
        <v>0</v>
      </c>
      <c r="N37" s="119">
        <v>0</v>
      </c>
      <c r="O37" s="119">
        <v>0</v>
      </c>
      <c r="P37" s="119">
        <v>0</v>
      </c>
      <c r="Q37" s="119">
        <v>0</v>
      </c>
    </row>
    <row r="38" spans="1:17" s="52" customFormat="1" ht="15.75">
      <c r="A38" s="100">
        <v>757</v>
      </c>
      <c r="B38" s="100"/>
      <c r="C38" s="34" t="s">
        <v>85</v>
      </c>
      <c r="D38" s="115">
        <f>SUM(D39)</f>
        <v>150000</v>
      </c>
      <c r="E38" s="115">
        <f t="shared" si="10"/>
        <v>150000</v>
      </c>
      <c r="F38" s="115">
        <f t="shared" si="10"/>
        <v>0</v>
      </c>
      <c r="G38" s="115">
        <f t="shared" si="10"/>
        <v>0</v>
      </c>
      <c r="H38" s="115">
        <f t="shared" si="10"/>
        <v>0</v>
      </c>
      <c r="I38" s="115">
        <f t="shared" si="10"/>
        <v>0</v>
      </c>
      <c r="J38" s="115">
        <f t="shared" si="10"/>
        <v>0</v>
      </c>
      <c r="K38" s="115">
        <f t="shared" si="10"/>
        <v>150000</v>
      </c>
      <c r="L38" s="115">
        <f t="shared" si="10"/>
        <v>0</v>
      </c>
      <c r="M38" s="115">
        <f t="shared" si="10"/>
        <v>0</v>
      </c>
      <c r="N38" s="115">
        <f t="shared" si="10"/>
        <v>0</v>
      </c>
      <c r="O38" s="115">
        <f t="shared" si="10"/>
        <v>0</v>
      </c>
      <c r="P38" s="115">
        <f t="shared" si="10"/>
        <v>0</v>
      </c>
      <c r="Q38" s="115">
        <f t="shared" si="10"/>
        <v>0</v>
      </c>
    </row>
    <row r="39" spans="1:17" s="52" customFormat="1" ht="38.25">
      <c r="A39" s="167"/>
      <c r="B39" s="167">
        <v>75702</v>
      </c>
      <c r="C39" s="169" t="s">
        <v>86</v>
      </c>
      <c r="D39" s="109">
        <f>SUM(E39,M39)</f>
        <v>150000</v>
      </c>
      <c r="E39" s="109">
        <f>SUM(F39:L39)</f>
        <v>150000</v>
      </c>
      <c r="F39" s="109">
        <v>0</v>
      </c>
      <c r="G39" s="109">
        <v>0</v>
      </c>
      <c r="H39" s="109">
        <v>0</v>
      </c>
      <c r="I39" s="109">
        <v>0</v>
      </c>
      <c r="J39" s="109">
        <v>0</v>
      </c>
      <c r="K39" s="109">
        <v>150000</v>
      </c>
      <c r="L39" s="109">
        <v>0</v>
      </c>
      <c r="M39" s="109">
        <v>0</v>
      </c>
      <c r="N39" s="109">
        <v>0</v>
      </c>
      <c r="O39" s="109">
        <v>0</v>
      </c>
      <c r="P39" s="109">
        <v>0</v>
      </c>
      <c r="Q39" s="109">
        <v>0</v>
      </c>
    </row>
    <row r="40" spans="1:17" s="52" customFormat="1" ht="15.75">
      <c r="A40" s="100">
        <v>758</v>
      </c>
      <c r="B40" s="100"/>
      <c r="C40" s="34" t="s">
        <v>59</v>
      </c>
      <c r="D40" s="115">
        <f>SUM(D41:D42)</f>
        <v>3525273</v>
      </c>
      <c r="E40" s="115">
        <f aca="true" t="shared" si="11" ref="E40:M40">SUM(E41:E42)</f>
        <v>3525273</v>
      </c>
      <c r="F40" s="115">
        <f t="shared" si="11"/>
        <v>0</v>
      </c>
      <c r="G40" s="115">
        <f t="shared" si="11"/>
        <v>3525273</v>
      </c>
      <c r="H40" s="115">
        <f t="shared" si="11"/>
        <v>0</v>
      </c>
      <c r="I40" s="115">
        <f t="shared" si="11"/>
        <v>0</v>
      </c>
      <c r="J40" s="115">
        <f t="shared" si="11"/>
        <v>0</v>
      </c>
      <c r="K40" s="115">
        <f t="shared" si="11"/>
        <v>0</v>
      </c>
      <c r="L40" s="115">
        <f t="shared" si="11"/>
        <v>0</v>
      </c>
      <c r="M40" s="115">
        <f t="shared" si="11"/>
        <v>0</v>
      </c>
      <c r="N40" s="115">
        <f>SUM(N41:N42)</f>
        <v>0</v>
      </c>
      <c r="O40" s="115">
        <f>SUM(O41:O42)</f>
        <v>0</v>
      </c>
      <c r="P40" s="115">
        <f>SUM(P41:P42)</f>
        <v>0</v>
      </c>
      <c r="Q40" s="115">
        <f>SUM(Q41:Q42)</f>
        <v>0</v>
      </c>
    </row>
    <row r="41" spans="1:17" s="52" customFormat="1" ht="15">
      <c r="A41" s="171"/>
      <c r="B41" s="105">
        <v>75818</v>
      </c>
      <c r="C41" s="32" t="s">
        <v>87</v>
      </c>
      <c r="D41" s="120">
        <f>SUM(E41,M41)</f>
        <v>1138298</v>
      </c>
      <c r="E41" s="120">
        <f>SUM(F41:L41)</f>
        <v>1138298</v>
      </c>
      <c r="F41" s="120">
        <v>0</v>
      </c>
      <c r="G41" s="120">
        <v>1138298</v>
      </c>
      <c r="H41" s="120">
        <v>0</v>
      </c>
      <c r="I41" s="120">
        <v>0</v>
      </c>
      <c r="J41" s="120">
        <v>0</v>
      </c>
      <c r="K41" s="120">
        <v>0</v>
      </c>
      <c r="L41" s="120">
        <v>0</v>
      </c>
      <c r="M41" s="120">
        <v>0</v>
      </c>
      <c r="N41" s="120">
        <v>0</v>
      </c>
      <c r="O41" s="120">
        <v>0</v>
      </c>
      <c r="P41" s="120">
        <v>0</v>
      </c>
      <c r="Q41" s="120">
        <v>0</v>
      </c>
    </row>
    <row r="42" spans="1:17" s="52" customFormat="1" ht="25.5">
      <c r="A42" s="172"/>
      <c r="B42" s="106">
        <v>75832</v>
      </c>
      <c r="C42" s="33" t="s">
        <v>88</v>
      </c>
      <c r="D42" s="121">
        <f>SUM(E42,M42)</f>
        <v>2386975</v>
      </c>
      <c r="E42" s="121">
        <f>SUM(F42:L42)</f>
        <v>2386975</v>
      </c>
      <c r="F42" s="122">
        <v>0</v>
      </c>
      <c r="G42" s="122">
        <v>2386975</v>
      </c>
      <c r="H42" s="122">
        <v>0</v>
      </c>
      <c r="I42" s="122">
        <v>0</v>
      </c>
      <c r="J42" s="122">
        <v>0</v>
      </c>
      <c r="K42" s="122">
        <v>0</v>
      </c>
      <c r="L42" s="122">
        <v>0</v>
      </c>
      <c r="M42" s="122">
        <v>0</v>
      </c>
      <c r="N42" s="122">
        <v>0</v>
      </c>
      <c r="O42" s="122">
        <v>0</v>
      </c>
      <c r="P42" s="122">
        <v>0</v>
      </c>
      <c r="Q42" s="122">
        <v>0</v>
      </c>
    </row>
    <row r="43" spans="1:17" s="52" customFormat="1" ht="15.75">
      <c r="A43" s="100">
        <v>801</v>
      </c>
      <c r="B43" s="100"/>
      <c r="C43" s="34" t="s">
        <v>61</v>
      </c>
      <c r="D43" s="113">
        <f>SUM(D44:D56)</f>
        <v>22731543</v>
      </c>
      <c r="E43" s="113">
        <f aca="true" t="shared" si="12" ref="E43:M43">SUM(E44:E56)</f>
        <v>21851543</v>
      </c>
      <c r="F43" s="113">
        <f t="shared" si="12"/>
        <v>17003524</v>
      </c>
      <c r="G43" s="113">
        <f t="shared" si="12"/>
        <v>3940942</v>
      </c>
      <c r="H43" s="113">
        <f t="shared" si="12"/>
        <v>586244</v>
      </c>
      <c r="I43" s="113">
        <f t="shared" si="12"/>
        <v>230160</v>
      </c>
      <c r="J43" s="113">
        <f t="shared" si="12"/>
        <v>90673</v>
      </c>
      <c r="K43" s="113">
        <f t="shared" si="12"/>
        <v>0</v>
      </c>
      <c r="L43" s="113">
        <f t="shared" si="12"/>
        <v>0</v>
      </c>
      <c r="M43" s="113">
        <f t="shared" si="12"/>
        <v>880000</v>
      </c>
      <c r="N43" s="113">
        <f>SUM(N44:N56)</f>
        <v>880000</v>
      </c>
      <c r="O43" s="113">
        <f>SUM(O44:O56)</f>
        <v>0</v>
      </c>
      <c r="P43" s="113">
        <f>SUM(P44:P56)</f>
        <v>0</v>
      </c>
      <c r="Q43" s="113">
        <f>SUM(Q44:Q56)</f>
        <v>0</v>
      </c>
    </row>
    <row r="44" spans="1:17" s="52" customFormat="1" ht="15">
      <c r="A44" s="171"/>
      <c r="B44" s="103">
        <v>80102</v>
      </c>
      <c r="C44" s="45" t="s">
        <v>89</v>
      </c>
      <c r="D44" s="112">
        <f>SUM(E44,M44)</f>
        <v>3370855</v>
      </c>
      <c r="E44" s="112">
        <f>SUM(F44:L44)</f>
        <v>3370855</v>
      </c>
      <c r="F44" s="112">
        <v>3024431</v>
      </c>
      <c r="G44" s="112">
        <v>296260</v>
      </c>
      <c r="H44" s="112">
        <v>0</v>
      </c>
      <c r="I44" s="112">
        <v>50164</v>
      </c>
      <c r="J44" s="112">
        <v>0</v>
      </c>
      <c r="K44" s="112">
        <v>0</v>
      </c>
      <c r="L44" s="112">
        <v>0</v>
      </c>
      <c r="M44" s="112">
        <v>0</v>
      </c>
      <c r="N44" s="112">
        <v>0</v>
      </c>
      <c r="O44" s="112">
        <v>0</v>
      </c>
      <c r="P44" s="112">
        <v>0</v>
      </c>
      <c r="Q44" s="112">
        <v>0</v>
      </c>
    </row>
    <row r="45" spans="1:17" s="52" customFormat="1" ht="15">
      <c r="A45" s="173"/>
      <c r="B45" s="104">
        <v>80105</v>
      </c>
      <c r="C45" s="27" t="s">
        <v>90</v>
      </c>
      <c r="D45" s="112">
        <f aca="true" t="shared" si="13" ref="D45:D56">SUM(E45,M45)</f>
        <v>299600</v>
      </c>
      <c r="E45" s="112">
        <f aca="true" t="shared" si="14" ref="E45:E56">SUM(F45:L45)</f>
        <v>299600</v>
      </c>
      <c r="F45" s="111">
        <v>278924</v>
      </c>
      <c r="G45" s="111">
        <v>12948</v>
      </c>
      <c r="H45" s="111">
        <v>0</v>
      </c>
      <c r="I45" s="111">
        <v>7728</v>
      </c>
      <c r="J45" s="111">
        <v>0</v>
      </c>
      <c r="K45" s="111">
        <v>0</v>
      </c>
      <c r="L45" s="111">
        <v>0</v>
      </c>
      <c r="M45" s="111">
        <v>0</v>
      </c>
      <c r="N45" s="111">
        <v>0</v>
      </c>
      <c r="O45" s="111">
        <v>0</v>
      </c>
      <c r="P45" s="111">
        <v>0</v>
      </c>
      <c r="Q45" s="111">
        <v>0</v>
      </c>
    </row>
    <row r="46" spans="1:17" s="52" customFormat="1" ht="15">
      <c r="A46" s="173"/>
      <c r="B46" s="104">
        <v>80110</v>
      </c>
      <c r="C46" s="27" t="s">
        <v>91</v>
      </c>
      <c r="D46" s="112">
        <f t="shared" si="13"/>
        <v>1810344</v>
      </c>
      <c r="E46" s="112">
        <f t="shared" si="14"/>
        <v>1810344</v>
      </c>
      <c r="F46" s="111">
        <v>1316000</v>
      </c>
      <c r="G46" s="111">
        <v>476844</v>
      </c>
      <c r="H46" s="111">
        <v>0</v>
      </c>
      <c r="I46" s="111">
        <v>17500</v>
      </c>
      <c r="J46" s="111">
        <v>0</v>
      </c>
      <c r="K46" s="111">
        <v>0</v>
      </c>
      <c r="L46" s="111">
        <v>0</v>
      </c>
      <c r="M46" s="111">
        <v>0</v>
      </c>
      <c r="N46" s="111">
        <v>0</v>
      </c>
      <c r="O46" s="111">
        <v>0</v>
      </c>
      <c r="P46" s="111">
        <v>0</v>
      </c>
      <c r="Q46" s="111">
        <v>0</v>
      </c>
    </row>
    <row r="47" spans="1:17" s="52" customFormat="1" ht="15">
      <c r="A47" s="173"/>
      <c r="B47" s="104">
        <v>80111</v>
      </c>
      <c r="C47" s="27" t="s">
        <v>92</v>
      </c>
      <c r="D47" s="112">
        <f t="shared" si="13"/>
        <v>3257198</v>
      </c>
      <c r="E47" s="112">
        <f t="shared" si="14"/>
        <v>3257198</v>
      </c>
      <c r="F47" s="111">
        <v>2859817</v>
      </c>
      <c r="G47" s="111">
        <v>360053</v>
      </c>
      <c r="H47" s="111">
        <v>0</v>
      </c>
      <c r="I47" s="111">
        <v>37328</v>
      </c>
      <c r="J47" s="111">
        <v>0</v>
      </c>
      <c r="K47" s="111">
        <v>0</v>
      </c>
      <c r="L47" s="111">
        <v>0</v>
      </c>
      <c r="M47" s="111">
        <v>0</v>
      </c>
      <c r="N47" s="111">
        <v>0</v>
      </c>
      <c r="O47" s="111">
        <v>0</v>
      </c>
      <c r="P47" s="111">
        <v>0</v>
      </c>
      <c r="Q47" s="111">
        <v>0</v>
      </c>
    </row>
    <row r="48" spans="1:17" s="52" customFormat="1" ht="15">
      <c r="A48" s="173"/>
      <c r="B48" s="104">
        <v>80120</v>
      </c>
      <c r="C48" s="27" t="s">
        <v>93</v>
      </c>
      <c r="D48" s="112">
        <f t="shared" si="13"/>
        <v>4161139</v>
      </c>
      <c r="E48" s="112">
        <f t="shared" si="14"/>
        <v>4161139</v>
      </c>
      <c r="F48" s="111">
        <v>3243000</v>
      </c>
      <c r="G48" s="111">
        <v>507595</v>
      </c>
      <c r="H48" s="111">
        <v>395644</v>
      </c>
      <c r="I48" s="111">
        <v>14900</v>
      </c>
      <c r="J48" s="111">
        <v>0</v>
      </c>
      <c r="K48" s="111">
        <v>0</v>
      </c>
      <c r="L48" s="111">
        <v>0</v>
      </c>
      <c r="M48" s="111">
        <v>0</v>
      </c>
      <c r="N48" s="111">
        <v>0</v>
      </c>
      <c r="O48" s="111">
        <v>0</v>
      </c>
      <c r="P48" s="111">
        <v>0</v>
      </c>
      <c r="Q48" s="111">
        <v>0</v>
      </c>
    </row>
    <row r="49" spans="1:17" s="52" customFormat="1" ht="15">
      <c r="A49" s="173"/>
      <c r="B49" s="104">
        <v>80121</v>
      </c>
      <c r="C49" s="27" t="s">
        <v>148</v>
      </c>
      <c r="D49" s="112">
        <f>SUM(E49,M49)</f>
        <v>668250</v>
      </c>
      <c r="E49" s="112">
        <f>SUM(F49:L49)</f>
        <v>668250</v>
      </c>
      <c r="F49" s="111">
        <v>574700</v>
      </c>
      <c r="G49" s="111">
        <v>93550</v>
      </c>
      <c r="H49" s="111">
        <v>0</v>
      </c>
      <c r="I49" s="111">
        <v>0</v>
      </c>
      <c r="J49" s="111">
        <v>0</v>
      </c>
      <c r="K49" s="111">
        <v>0</v>
      </c>
      <c r="L49" s="111">
        <v>0</v>
      </c>
      <c r="M49" s="111">
        <v>0</v>
      </c>
      <c r="N49" s="111">
        <v>0</v>
      </c>
      <c r="O49" s="111">
        <v>0</v>
      </c>
      <c r="P49" s="111">
        <v>0</v>
      </c>
      <c r="Q49" s="111">
        <v>0</v>
      </c>
    </row>
    <row r="50" spans="1:17" s="52" customFormat="1" ht="15">
      <c r="A50" s="173"/>
      <c r="B50" s="104">
        <v>80130</v>
      </c>
      <c r="C50" s="27" t="s">
        <v>94</v>
      </c>
      <c r="D50" s="112">
        <f t="shared" si="13"/>
        <v>2578787</v>
      </c>
      <c r="E50" s="112">
        <f t="shared" si="14"/>
        <v>2438787</v>
      </c>
      <c r="F50" s="111">
        <v>1971725</v>
      </c>
      <c r="G50" s="111">
        <v>268662</v>
      </c>
      <c r="H50" s="111">
        <v>190600</v>
      </c>
      <c r="I50" s="111">
        <v>7800</v>
      </c>
      <c r="J50" s="111">
        <v>0</v>
      </c>
      <c r="K50" s="111">
        <v>0</v>
      </c>
      <c r="L50" s="111">
        <v>0</v>
      </c>
      <c r="M50" s="111">
        <v>140000</v>
      </c>
      <c r="N50" s="111">
        <v>140000</v>
      </c>
      <c r="O50" s="111">
        <v>0</v>
      </c>
      <c r="P50" s="111">
        <v>0</v>
      </c>
      <c r="Q50" s="111">
        <v>0</v>
      </c>
    </row>
    <row r="51" spans="1:17" s="52" customFormat="1" ht="15">
      <c r="A51" s="173"/>
      <c r="B51" s="104">
        <v>80134</v>
      </c>
      <c r="C51" s="27" t="s">
        <v>95</v>
      </c>
      <c r="D51" s="112">
        <f t="shared" si="13"/>
        <v>1935650</v>
      </c>
      <c r="E51" s="112">
        <f t="shared" si="14"/>
        <v>1935650</v>
      </c>
      <c r="F51" s="111">
        <v>1756420</v>
      </c>
      <c r="G51" s="111">
        <v>164990</v>
      </c>
      <c r="H51" s="111">
        <v>0</v>
      </c>
      <c r="I51" s="111">
        <v>14240</v>
      </c>
      <c r="J51" s="111">
        <v>0</v>
      </c>
      <c r="K51" s="111">
        <v>0</v>
      </c>
      <c r="L51" s="111">
        <v>0</v>
      </c>
      <c r="M51" s="111">
        <v>0</v>
      </c>
      <c r="N51" s="111">
        <v>0</v>
      </c>
      <c r="O51" s="111">
        <v>0</v>
      </c>
      <c r="P51" s="111">
        <v>0</v>
      </c>
      <c r="Q51" s="111">
        <v>0</v>
      </c>
    </row>
    <row r="52" spans="1:17" s="52" customFormat="1" ht="15">
      <c r="A52" s="173"/>
      <c r="B52" s="104">
        <v>80143</v>
      </c>
      <c r="C52" s="27" t="s">
        <v>96</v>
      </c>
      <c r="D52" s="112">
        <f t="shared" si="13"/>
        <v>619100</v>
      </c>
      <c r="E52" s="112">
        <f t="shared" si="14"/>
        <v>619100</v>
      </c>
      <c r="F52" s="111">
        <v>581100</v>
      </c>
      <c r="G52" s="111">
        <v>37500</v>
      </c>
      <c r="H52" s="111">
        <v>0</v>
      </c>
      <c r="I52" s="111">
        <v>500</v>
      </c>
      <c r="J52" s="111">
        <v>0</v>
      </c>
      <c r="K52" s="111">
        <v>0</v>
      </c>
      <c r="L52" s="111">
        <v>0</v>
      </c>
      <c r="M52" s="111">
        <v>0</v>
      </c>
      <c r="N52" s="111">
        <v>0</v>
      </c>
      <c r="O52" s="111">
        <v>0</v>
      </c>
      <c r="P52" s="111">
        <v>0</v>
      </c>
      <c r="Q52" s="111">
        <v>0</v>
      </c>
    </row>
    <row r="53" spans="1:17" s="52" customFormat="1" ht="25.5">
      <c r="A53" s="173"/>
      <c r="B53" s="104">
        <v>80144</v>
      </c>
      <c r="C53" s="27" t="s">
        <v>123</v>
      </c>
      <c r="D53" s="112">
        <f t="shared" si="13"/>
        <v>215970</v>
      </c>
      <c r="E53" s="112">
        <f t="shared" si="14"/>
        <v>215970</v>
      </c>
      <c r="F53" s="111">
        <v>188400</v>
      </c>
      <c r="G53" s="111">
        <v>27570</v>
      </c>
      <c r="H53" s="111">
        <v>0</v>
      </c>
      <c r="I53" s="111">
        <v>0</v>
      </c>
      <c r="J53" s="111">
        <v>0</v>
      </c>
      <c r="K53" s="111">
        <v>0</v>
      </c>
      <c r="L53" s="111">
        <v>0</v>
      </c>
      <c r="M53" s="111">
        <v>0</v>
      </c>
      <c r="N53" s="111">
        <v>0</v>
      </c>
      <c r="O53" s="111">
        <v>0</v>
      </c>
      <c r="P53" s="111">
        <v>0</v>
      </c>
      <c r="Q53" s="111">
        <v>0</v>
      </c>
    </row>
    <row r="54" spans="1:17" s="52" customFormat="1" ht="25.5">
      <c r="A54" s="173"/>
      <c r="B54" s="104">
        <v>80146</v>
      </c>
      <c r="C54" s="27" t="s">
        <v>97</v>
      </c>
      <c r="D54" s="112">
        <f t="shared" si="13"/>
        <v>91792</v>
      </c>
      <c r="E54" s="112">
        <f t="shared" si="14"/>
        <v>91792</v>
      </c>
      <c r="F54" s="111">
        <v>0</v>
      </c>
      <c r="G54" s="111">
        <v>91792</v>
      </c>
      <c r="H54" s="111">
        <v>0</v>
      </c>
      <c r="I54" s="111">
        <v>0</v>
      </c>
      <c r="J54" s="111">
        <v>0</v>
      </c>
      <c r="K54" s="111">
        <v>0</v>
      </c>
      <c r="L54" s="111">
        <v>0</v>
      </c>
      <c r="M54" s="111">
        <v>0</v>
      </c>
      <c r="N54" s="111">
        <v>0</v>
      </c>
      <c r="O54" s="111">
        <v>0</v>
      </c>
      <c r="P54" s="111">
        <v>0</v>
      </c>
      <c r="Q54" s="111">
        <v>0</v>
      </c>
    </row>
    <row r="55" spans="1:17" s="52" customFormat="1" ht="89.25">
      <c r="A55" s="173"/>
      <c r="B55" s="104">
        <v>80150</v>
      </c>
      <c r="C55" s="27" t="s">
        <v>203</v>
      </c>
      <c r="D55" s="112">
        <f>SUM(E55,M55)</f>
        <v>46750</v>
      </c>
      <c r="E55" s="112">
        <f>SUM(F55:L55)</f>
        <v>46750</v>
      </c>
      <c r="F55" s="111">
        <v>36150</v>
      </c>
      <c r="G55" s="111">
        <v>10600</v>
      </c>
      <c r="H55" s="111">
        <v>0</v>
      </c>
      <c r="I55" s="111">
        <v>0</v>
      </c>
      <c r="J55" s="111">
        <v>0</v>
      </c>
      <c r="K55" s="111">
        <v>0</v>
      </c>
      <c r="L55" s="111">
        <v>0</v>
      </c>
      <c r="M55" s="111">
        <v>0</v>
      </c>
      <c r="N55" s="111">
        <v>0</v>
      </c>
      <c r="O55" s="111">
        <v>0</v>
      </c>
      <c r="P55" s="111">
        <v>0</v>
      </c>
      <c r="Q55" s="111">
        <v>0</v>
      </c>
    </row>
    <row r="56" spans="1:18" s="52" customFormat="1" ht="15">
      <c r="A56" s="172"/>
      <c r="B56" s="104">
        <v>80195</v>
      </c>
      <c r="C56" s="27" t="s">
        <v>79</v>
      </c>
      <c r="D56" s="112">
        <f t="shared" si="13"/>
        <v>3676108</v>
      </c>
      <c r="E56" s="112">
        <f t="shared" si="14"/>
        <v>2936108</v>
      </c>
      <c r="F56" s="111">
        <v>1172857</v>
      </c>
      <c r="G56" s="111">
        <v>1592578</v>
      </c>
      <c r="H56" s="111">
        <v>0</v>
      </c>
      <c r="I56" s="111">
        <v>80000</v>
      </c>
      <c r="J56" s="111">
        <v>90673</v>
      </c>
      <c r="K56" s="111">
        <v>0</v>
      </c>
      <c r="L56" s="111">
        <v>0</v>
      </c>
      <c r="M56" s="111">
        <v>740000</v>
      </c>
      <c r="N56" s="111">
        <v>740000</v>
      </c>
      <c r="O56" s="111">
        <v>0</v>
      </c>
      <c r="P56" s="111">
        <v>0</v>
      </c>
      <c r="Q56" s="111">
        <v>0</v>
      </c>
      <c r="R56" s="53"/>
    </row>
    <row r="57" spans="1:17" s="52" customFormat="1" ht="15.75">
      <c r="A57" s="100">
        <v>851</v>
      </c>
      <c r="B57" s="100"/>
      <c r="C57" s="34" t="s">
        <v>62</v>
      </c>
      <c r="D57" s="113">
        <f>SUM(D58:D60)</f>
        <v>3146150</v>
      </c>
      <c r="E57" s="113">
        <f aca="true" t="shared" si="15" ref="E57:M57">SUM(E58:E60)</f>
        <v>3146150</v>
      </c>
      <c r="F57" s="113">
        <f t="shared" si="15"/>
        <v>0</v>
      </c>
      <c r="G57" s="113">
        <f t="shared" si="15"/>
        <v>3121150</v>
      </c>
      <c r="H57" s="113">
        <f t="shared" si="15"/>
        <v>25000</v>
      </c>
      <c r="I57" s="113">
        <f t="shared" si="15"/>
        <v>0</v>
      </c>
      <c r="J57" s="113">
        <f t="shared" si="15"/>
        <v>0</v>
      </c>
      <c r="K57" s="113">
        <f t="shared" si="15"/>
        <v>0</v>
      </c>
      <c r="L57" s="113">
        <f t="shared" si="15"/>
        <v>0</v>
      </c>
      <c r="M57" s="113">
        <f t="shared" si="15"/>
        <v>0</v>
      </c>
      <c r="N57" s="113">
        <f>SUM(N58:N60)</f>
        <v>0</v>
      </c>
      <c r="O57" s="113">
        <f>SUM(O58:O60)</f>
        <v>0</v>
      </c>
      <c r="P57" s="113">
        <f>SUM(P58:P60)</f>
        <v>0</v>
      </c>
      <c r="Q57" s="113">
        <f>SUM(Q58:Q60)</f>
        <v>0</v>
      </c>
    </row>
    <row r="58" spans="1:17" s="52" customFormat="1" ht="15">
      <c r="A58" s="171"/>
      <c r="B58" s="103">
        <v>85111</v>
      </c>
      <c r="C58" s="45" t="s">
        <v>98</v>
      </c>
      <c r="D58" s="112">
        <f>SUM(E58,M58)</f>
        <v>1310150</v>
      </c>
      <c r="E58" s="112">
        <f>SUM(F58:L58)</f>
        <v>1310150</v>
      </c>
      <c r="F58" s="112">
        <v>0</v>
      </c>
      <c r="G58" s="112">
        <v>1310150</v>
      </c>
      <c r="H58" s="112">
        <v>0</v>
      </c>
      <c r="I58" s="112">
        <v>0</v>
      </c>
      <c r="J58" s="112">
        <v>0</v>
      </c>
      <c r="K58" s="112">
        <v>0</v>
      </c>
      <c r="L58" s="112">
        <v>0</v>
      </c>
      <c r="M58" s="112">
        <v>0</v>
      </c>
      <c r="N58" s="112">
        <v>0</v>
      </c>
      <c r="O58" s="112">
        <v>0</v>
      </c>
      <c r="P58" s="112">
        <v>0</v>
      </c>
      <c r="Q58" s="112">
        <v>0</v>
      </c>
    </row>
    <row r="59" spans="1:17" s="52" customFormat="1" ht="15">
      <c r="A59" s="173"/>
      <c r="B59" s="104">
        <v>85149</v>
      </c>
      <c r="C59" s="27" t="s">
        <v>99</v>
      </c>
      <c r="D59" s="112">
        <f>SUM(E59,M59)</f>
        <v>45000</v>
      </c>
      <c r="E59" s="112">
        <f>SUM(F59:L59)</f>
        <v>45000</v>
      </c>
      <c r="F59" s="111">
        <v>0</v>
      </c>
      <c r="G59" s="111">
        <v>20000</v>
      </c>
      <c r="H59" s="111">
        <v>25000</v>
      </c>
      <c r="I59" s="111">
        <v>0</v>
      </c>
      <c r="J59" s="111">
        <v>0</v>
      </c>
      <c r="K59" s="111">
        <v>0</v>
      </c>
      <c r="L59" s="111">
        <v>0</v>
      </c>
      <c r="M59" s="111">
        <v>0</v>
      </c>
      <c r="N59" s="111">
        <v>0</v>
      </c>
      <c r="O59" s="111">
        <v>0</v>
      </c>
      <c r="P59" s="111">
        <v>0</v>
      </c>
      <c r="Q59" s="111">
        <v>0</v>
      </c>
    </row>
    <row r="60" spans="1:17" s="52" customFormat="1" ht="51">
      <c r="A60" s="172"/>
      <c r="B60" s="104">
        <v>85156</v>
      </c>
      <c r="C60" s="27" t="s">
        <v>100</v>
      </c>
      <c r="D60" s="112">
        <f>SUM(E60,M60)</f>
        <v>1791000</v>
      </c>
      <c r="E60" s="112">
        <f>SUM(F60:L60)</f>
        <v>1791000</v>
      </c>
      <c r="F60" s="117">
        <v>0</v>
      </c>
      <c r="G60" s="117">
        <v>1791000</v>
      </c>
      <c r="H60" s="117">
        <v>0</v>
      </c>
      <c r="I60" s="117">
        <v>0</v>
      </c>
      <c r="J60" s="117">
        <v>0</v>
      </c>
      <c r="K60" s="117">
        <v>0</v>
      </c>
      <c r="L60" s="117">
        <v>0</v>
      </c>
      <c r="M60" s="117">
        <v>0</v>
      </c>
      <c r="N60" s="117">
        <v>0</v>
      </c>
      <c r="O60" s="117">
        <v>0</v>
      </c>
      <c r="P60" s="117">
        <v>0</v>
      </c>
      <c r="Q60" s="117">
        <v>0</v>
      </c>
    </row>
    <row r="61" spans="1:17" s="52" customFormat="1" ht="15.75">
      <c r="A61" s="100">
        <v>852</v>
      </c>
      <c r="B61" s="100"/>
      <c r="C61" s="34" t="s">
        <v>63</v>
      </c>
      <c r="D61" s="113">
        <f aca="true" t="shared" si="16" ref="D61:Q61">SUM(D62:D68)</f>
        <v>8380610</v>
      </c>
      <c r="E61" s="113">
        <f t="shared" si="16"/>
        <v>8380610</v>
      </c>
      <c r="F61" s="113">
        <f t="shared" si="16"/>
        <v>3693715</v>
      </c>
      <c r="G61" s="113">
        <f t="shared" si="16"/>
        <v>1495690</v>
      </c>
      <c r="H61" s="113">
        <f t="shared" si="16"/>
        <v>285746</v>
      </c>
      <c r="I61" s="113">
        <f t="shared" si="16"/>
        <v>2849228</v>
      </c>
      <c r="J61" s="113">
        <f t="shared" si="16"/>
        <v>56231</v>
      </c>
      <c r="K61" s="113">
        <f t="shared" si="16"/>
        <v>0</v>
      </c>
      <c r="L61" s="113">
        <f t="shared" si="16"/>
        <v>0</v>
      </c>
      <c r="M61" s="113">
        <f t="shared" si="16"/>
        <v>0</v>
      </c>
      <c r="N61" s="113">
        <f t="shared" si="16"/>
        <v>0</v>
      </c>
      <c r="O61" s="113">
        <f t="shared" si="16"/>
        <v>0</v>
      </c>
      <c r="P61" s="113">
        <f t="shared" si="16"/>
        <v>0</v>
      </c>
      <c r="Q61" s="113">
        <f t="shared" si="16"/>
        <v>0</v>
      </c>
    </row>
    <row r="62" spans="1:17" s="52" customFormat="1" ht="15">
      <c r="A62" s="171"/>
      <c r="B62" s="103">
        <v>85201</v>
      </c>
      <c r="C62" s="45" t="s">
        <v>101</v>
      </c>
      <c r="D62" s="112">
        <f>SUM(E62,M62)</f>
        <v>3044574</v>
      </c>
      <c r="E62" s="112">
        <f>SUM(F62:L62)</f>
        <v>3044574</v>
      </c>
      <c r="F62" s="112">
        <v>2144273</v>
      </c>
      <c r="G62" s="112">
        <v>752841</v>
      </c>
      <c r="H62" s="112">
        <v>0</v>
      </c>
      <c r="I62" s="112">
        <v>119460</v>
      </c>
      <c r="J62" s="112">
        <v>28000</v>
      </c>
      <c r="K62" s="112">
        <v>0</v>
      </c>
      <c r="L62" s="112">
        <v>0</v>
      </c>
      <c r="M62" s="112">
        <v>0</v>
      </c>
      <c r="N62" s="112">
        <v>0</v>
      </c>
      <c r="O62" s="112">
        <v>0</v>
      </c>
      <c r="P62" s="112">
        <v>0</v>
      </c>
      <c r="Q62" s="112">
        <v>0</v>
      </c>
    </row>
    <row r="63" spans="1:18" s="52" customFormat="1" ht="15">
      <c r="A63" s="173"/>
      <c r="B63" s="104">
        <v>85203</v>
      </c>
      <c r="C63" s="27" t="s">
        <v>102</v>
      </c>
      <c r="D63" s="112">
        <f aca="true" t="shared" si="17" ref="D63:D68">SUM(E63,M63)</f>
        <v>434346</v>
      </c>
      <c r="E63" s="112">
        <f aca="true" t="shared" si="18" ref="E63:E68">SUM(F63:L63)</f>
        <v>434346</v>
      </c>
      <c r="F63" s="111">
        <v>92000</v>
      </c>
      <c r="G63" s="111">
        <v>61600</v>
      </c>
      <c r="H63" s="111">
        <v>280746</v>
      </c>
      <c r="I63" s="111">
        <v>0</v>
      </c>
      <c r="J63" s="111">
        <v>0</v>
      </c>
      <c r="K63" s="111">
        <v>0</v>
      </c>
      <c r="L63" s="111">
        <v>0</v>
      </c>
      <c r="M63" s="111">
        <v>0</v>
      </c>
      <c r="N63" s="111">
        <v>0</v>
      </c>
      <c r="O63" s="111">
        <v>0</v>
      </c>
      <c r="P63" s="111">
        <v>0</v>
      </c>
      <c r="Q63" s="111">
        <v>0</v>
      </c>
      <c r="R63" s="53"/>
    </row>
    <row r="64" spans="1:17" s="52" customFormat="1" ht="15">
      <c r="A64" s="173"/>
      <c r="B64" s="104">
        <v>85204</v>
      </c>
      <c r="C64" s="27" t="s">
        <v>103</v>
      </c>
      <c r="D64" s="112">
        <f t="shared" si="17"/>
        <v>3600966</v>
      </c>
      <c r="E64" s="112">
        <f t="shared" si="18"/>
        <v>3600966</v>
      </c>
      <c r="F64" s="111">
        <v>521275</v>
      </c>
      <c r="G64" s="111">
        <v>322692</v>
      </c>
      <c r="H64" s="111">
        <v>0</v>
      </c>
      <c r="I64" s="111">
        <v>2728768</v>
      </c>
      <c r="J64" s="111">
        <v>28231</v>
      </c>
      <c r="K64" s="111">
        <v>0</v>
      </c>
      <c r="L64" s="111">
        <v>0</v>
      </c>
      <c r="M64" s="111">
        <v>0</v>
      </c>
      <c r="N64" s="111">
        <v>0</v>
      </c>
      <c r="O64" s="111">
        <v>0</v>
      </c>
      <c r="P64" s="111">
        <v>0</v>
      </c>
      <c r="Q64" s="111">
        <v>0</v>
      </c>
    </row>
    <row r="65" spans="1:17" s="52" customFormat="1" ht="25.5">
      <c r="A65" s="173"/>
      <c r="B65" s="104">
        <v>85205</v>
      </c>
      <c r="C65" s="27" t="s">
        <v>124</v>
      </c>
      <c r="D65" s="112">
        <f t="shared" si="17"/>
        <v>9000</v>
      </c>
      <c r="E65" s="112">
        <f t="shared" si="18"/>
        <v>9000</v>
      </c>
      <c r="F65" s="111">
        <v>8600</v>
      </c>
      <c r="G65" s="111">
        <v>400</v>
      </c>
      <c r="H65" s="111">
        <v>0</v>
      </c>
      <c r="I65" s="111">
        <v>0</v>
      </c>
      <c r="J65" s="111">
        <v>0</v>
      </c>
      <c r="K65" s="111">
        <v>0</v>
      </c>
      <c r="L65" s="111">
        <v>0</v>
      </c>
      <c r="M65" s="111">
        <v>0</v>
      </c>
      <c r="N65" s="111">
        <v>0</v>
      </c>
      <c r="O65" s="111">
        <v>0</v>
      </c>
      <c r="P65" s="111">
        <v>0</v>
      </c>
      <c r="Q65" s="111">
        <v>0</v>
      </c>
    </row>
    <row r="66" spans="1:17" s="52" customFormat="1" ht="15">
      <c r="A66" s="173"/>
      <c r="B66" s="104">
        <v>85218</v>
      </c>
      <c r="C66" s="27" t="s">
        <v>104</v>
      </c>
      <c r="D66" s="112">
        <f t="shared" si="17"/>
        <v>525206</v>
      </c>
      <c r="E66" s="112">
        <f t="shared" si="18"/>
        <v>525206</v>
      </c>
      <c r="F66" s="111">
        <v>445282</v>
      </c>
      <c r="G66" s="111">
        <v>78924</v>
      </c>
      <c r="H66" s="111">
        <v>0</v>
      </c>
      <c r="I66" s="111">
        <v>1000</v>
      </c>
      <c r="J66" s="111">
        <v>0</v>
      </c>
      <c r="K66" s="111">
        <v>0</v>
      </c>
      <c r="L66" s="111">
        <v>0</v>
      </c>
      <c r="M66" s="111">
        <v>0</v>
      </c>
      <c r="N66" s="111">
        <v>0</v>
      </c>
      <c r="O66" s="111">
        <v>0</v>
      </c>
      <c r="P66" s="111">
        <v>0</v>
      </c>
      <c r="Q66" s="111">
        <v>0</v>
      </c>
    </row>
    <row r="67" spans="1:17" s="52" customFormat="1" ht="38.25">
      <c r="A67" s="173"/>
      <c r="B67" s="104">
        <v>85220</v>
      </c>
      <c r="C67" s="29" t="s">
        <v>105</v>
      </c>
      <c r="D67" s="112">
        <f t="shared" si="17"/>
        <v>465288</v>
      </c>
      <c r="E67" s="112">
        <f t="shared" si="18"/>
        <v>465288</v>
      </c>
      <c r="F67" s="111">
        <v>402928</v>
      </c>
      <c r="G67" s="111">
        <v>62360</v>
      </c>
      <c r="H67" s="111">
        <v>0</v>
      </c>
      <c r="I67" s="111">
        <v>0</v>
      </c>
      <c r="J67" s="117">
        <v>0</v>
      </c>
      <c r="K67" s="117">
        <v>0</v>
      </c>
      <c r="L67" s="117">
        <v>0</v>
      </c>
      <c r="M67" s="117">
        <v>0</v>
      </c>
      <c r="N67" s="117">
        <v>0</v>
      </c>
      <c r="O67" s="117">
        <v>0</v>
      </c>
      <c r="P67" s="117">
        <v>0</v>
      </c>
      <c r="Q67" s="117">
        <v>0</v>
      </c>
    </row>
    <row r="68" spans="1:17" s="52" customFormat="1" ht="15">
      <c r="A68" s="172"/>
      <c r="B68" s="106">
        <v>85295</v>
      </c>
      <c r="C68" s="33" t="s">
        <v>79</v>
      </c>
      <c r="D68" s="170">
        <f t="shared" si="17"/>
        <v>301230</v>
      </c>
      <c r="E68" s="170">
        <f t="shared" si="18"/>
        <v>301230</v>
      </c>
      <c r="F68" s="123">
        <v>79357</v>
      </c>
      <c r="G68" s="123">
        <v>216873</v>
      </c>
      <c r="H68" s="123">
        <v>5000</v>
      </c>
      <c r="I68" s="123">
        <v>0</v>
      </c>
      <c r="J68" s="123">
        <v>0</v>
      </c>
      <c r="K68" s="123">
        <v>0</v>
      </c>
      <c r="L68" s="123">
        <v>0</v>
      </c>
      <c r="M68" s="123">
        <v>0</v>
      </c>
      <c r="N68" s="123">
        <v>0</v>
      </c>
      <c r="O68" s="123">
        <v>0</v>
      </c>
      <c r="P68" s="123">
        <v>0</v>
      </c>
      <c r="Q68" s="123">
        <v>0</v>
      </c>
    </row>
    <row r="69" spans="1:17" s="52" customFormat="1" ht="25.5">
      <c r="A69" s="100">
        <v>853</v>
      </c>
      <c r="B69" s="100"/>
      <c r="C69" s="35" t="s">
        <v>64</v>
      </c>
      <c r="D69" s="115">
        <f>SUM(D70:D73)</f>
        <v>3208244</v>
      </c>
      <c r="E69" s="115">
        <f aca="true" t="shared" si="19" ref="E69:M69">SUM(E70:E73)</f>
        <v>3108244</v>
      </c>
      <c r="F69" s="115">
        <f t="shared" si="19"/>
        <v>2380036</v>
      </c>
      <c r="G69" s="115">
        <f t="shared" si="19"/>
        <v>330379</v>
      </c>
      <c r="H69" s="115">
        <f t="shared" si="19"/>
        <v>79184</v>
      </c>
      <c r="I69" s="115">
        <f t="shared" si="19"/>
        <v>0</v>
      </c>
      <c r="J69" s="115">
        <f t="shared" si="19"/>
        <v>318645</v>
      </c>
      <c r="K69" s="115">
        <f t="shared" si="19"/>
        <v>0</v>
      </c>
      <c r="L69" s="115">
        <f t="shared" si="19"/>
        <v>0</v>
      </c>
      <c r="M69" s="115">
        <f t="shared" si="19"/>
        <v>100000</v>
      </c>
      <c r="N69" s="115">
        <f>SUM(N70:N73)</f>
        <v>100000</v>
      </c>
      <c r="O69" s="115">
        <f>SUM(O70:O73)</f>
        <v>0</v>
      </c>
      <c r="P69" s="115">
        <f>SUM(P70:P73)</f>
        <v>0</v>
      </c>
      <c r="Q69" s="115">
        <f>SUM(Q70:Q73)</f>
        <v>0</v>
      </c>
    </row>
    <row r="70" spans="1:17" s="52" customFormat="1" ht="25.5">
      <c r="A70" s="171"/>
      <c r="B70" s="102">
        <v>85311</v>
      </c>
      <c r="C70" s="30" t="s">
        <v>106</v>
      </c>
      <c r="D70" s="120">
        <f>SUM(E70,M70)</f>
        <v>416202</v>
      </c>
      <c r="E70" s="120">
        <f>SUM(F70:L70)</f>
        <v>416202</v>
      </c>
      <c r="F70" s="120">
        <v>278449</v>
      </c>
      <c r="G70" s="120">
        <v>58569</v>
      </c>
      <c r="H70" s="120">
        <v>79184</v>
      </c>
      <c r="I70" s="120">
        <v>0</v>
      </c>
      <c r="J70" s="120">
        <v>0</v>
      </c>
      <c r="K70" s="120">
        <v>0</v>
      </c>
      <c r="L70" s="120">
        <v>0</v>
      </c>
      <c r="M70" s="120">
        <v>0</v>
      </c>
      <c r="N70" s="120">
        <v>0</v>
      </c>
      <c r="O70" s="120">
        <v>0</v>
      </c>
      <c r="P70" s="120">
        <v>0</v>
      </c>
      <c r="Q70" s="120">
        <v>0</v>
      </c>
    </row>
    <row r="71" spans="1:17" s="52" customFormat="1" ht="25.5">
      <c r="A71" s="173"/>
      <c r="B71" s="104">
        <v>85321</v>
      </c>
      <c r="C71" s="29" t="s">
        <v>143</v>
      </c>
      <c r="D71" s="117">
        <f>SUM(E71,M71)</f>
        <v>161000</v>
      </c>
      <c r="E71" s="117">
        <f>SUM(F71:L71)</f>
        <v>161000</v>
      </c>
      <c r="F71" s="117">
        <v>128990</v>
      </c>
      <c r="G71" s="117">
        <v>32010</v>
      </c>
      <c r="H71" s="117">
        <v>0</v>
      </c>
      <c r="I71" s="117">
        <v>0</v>
      </c>
      <c r="J71" s="117">
        <v>0</v>
      </c>
      <c r="K71" s="117">
        <v>0</v>
      </c>
      <c r="L71" s="117">
        <v>0</v>
      </c>
      <c r="M71" s="117">
        <v>0</v>
      </c>
      <c r="N71" s="117">
        <v>0</v>
      </c>
      <c r="O71" s="117">
        <v>0</v>
      </c>
      <c r="P71" s="117">
        <v>0</v>
      </c>
      <c r="Q71" s="117">
        <v>0</v>
      </c>
    </row>
    <row r="72" spans="1:17" s="52" customFormat="1" ht="15">
      <c r="A72" s="173"/>
      <c r="B72" s="104">
        <v>85333</v>
      </c>
      <c r="C72" s="27" t="s">
        <v>107</v>
      </c>
      <c r="D72" s="117">
        <f>SUM(E72,M72)</f>
        <v>2236940</v>
      </c>
      <c r="E72" s="117">
        <f>SUM(F72:L72)</f>
        <v>2136940</v>
      </c>
      <c r="F72" s="117">
        <v>1897140</v>
      </c>
      <c r="G72" s="117">
        <v>239800</v>
      </c>
      <c r="H72" s="117">
        <v>0</v>
      </c>
      <c r="I72" s="117">
        <v>0</v>
      </c>
      <c r="J72" s="117">
        <v>0</v>
      </c>
      <c r="K72" s="117">
        <v>0</v>
      </c>
      <c r="L72" s="117">
        <v>0</v>
      </c>
      <c r="M72" s="117">
        <v>100000</v>
      </c>
      <c r="N72" s="117">
        <v>100000</v>
      </c>
      <c r="O72" s="117">
        <v>0</v>
      </c>
      <c r="P72" s="117">
        <v>0</v>
      </c>
      <c r="Q72" s="117">
        <v>0</v>
      </c>
    </row>
    <row r="73" spans="1:17" s="52" customFormat="1" ht="15">
      <c r="A73" s="172"/>
      <c r="B73" s="106">
        <v>85395</v>
      </c>
      <c r="C73" s="33" t="s">
        <v>79</v>
      </c>
      <c r="D73" s="123">
        <f>SUM(E73,M73)</f>
        <v>394102</v>
      </c>
      <c r="E73" s="123">
        <f>SUM(F73:L73)</f>
        <v>394102</v>
      </c>
      <c r="F73" s="123">
        <v>75457</v>
      </c>
      <c r="G73" s="123">
        <v>0</v>
      </c>
      <c r="H73" s="123">
        <v>0</v>
      </c>
      <c r="I73" s="123">
        <v>0</v>
      </c>
      <c r="J73" s="123">
        <v>318645</v>
      </c>
      <c r="K73" s="123">
        <v>0</v>
      </c>
      <c r="L73" s="123">
        <v>0</v>
      </c>
      <c r="M73" s="123">
        <v>0</v>
      </c>
      <c r="N73" s="123">
        <v>0</v>
      </c>
      <c r="O73" s="123">
        <v>0</v>
      </c>
      <c r="P73" s="123">
        <v>0</v>
      </c>
      <c r="Q73" s="123">
        <v>0</v>
      </c>
    </row>
    <row r="74" spans="1:17" s="52" customFormat="1" ht="15.75">
      <c r="A74" s="100">
        <v>854</v>
      </c>
      <c r="B74" s="100"/>
      <c r="C74" s="34" t="s">
        <v>65</v>
      </c>
      <c r="D74" s="113">
        <f>SUM(D75:D81)</f>
        <v>12266210</v>
      </c>
      <c r="E74" s="113">
        <f aca="true" t="shared" si="20" ref="E74:M74">SUM(E75:E81)</f>
        <v>12086210</v>
      </c>
      <c r="F74" s="113">
        <f t="shared" si="20"/>
        <v>9882953</v>
      </c>
      <c r="G74" s="113">
        <f t="shared" si="20"/>
        <v>2059201</v>
      </c>
      <c r="H74" s="113">
        <f t="shared" si="20"/>
        <v>0</v>
      </c>
      <c r="I74" s="113">
        <f t="shared" si="20"/>
        <v>144056</v>
      </c>
      <c r="J74" s="113">
        <f t="shared" si="20"/>
        <v>0</v>
      </c>
      <c r="K74" s="113">
        <f t="shared" si="20"/>
        <v>0</v>
      </c>
      <c r="L74" s="113">
        <f t="shared" si="20"/>
        <v>0</v>
      </c>
      <c r="M74" s="113">
        <f t="shared" si="20"/>
        <v>180000</v>
      </c>
      <c r="N74" s="113">
        <f>SUM(N75:N81)</f>
        <v>180000</v>
      </c>
      <c r="O74" s="113">
        <f>SUM(O75:O81)</f>
        <v>0</v>
      </c>
      <c r="P74" s="113">
        <f>SUM(P75:P81)</f>
        <v>0</v>
      </c>
      <c r="Q74" s="113">
        <f>SUM(Q75:Q81)</f>
        <v>0</v>
      </c>
    </row>
    <row r="75" spans="1:17" s="52" customFormat="1" ht="25.5">
      <c r="A75" s="171"/>
      <c r="B75" s="102">
        <v>85403</v>
      </c>
      <c r="C75" s="32" t="s">
        <v>108</v>
      </c>
      <c r="D75" s="124">
        <f>SUM(E75,M75)</f>
        <v>7321095</v>
      </c>
      <c r="E75" s="124">
        <f aca="true" t="shared" si="21" ref="E75:E81">SUM(F75:L75)</f>
        <v>7141095</v>
      </c>
      <c r="F75" s="124">
        <v>6041601</v>
      </c>
      <c r="G75" s="124">
        <v>1029638</v>
      </c>
      <c r="H75" s="124">
        <v>0</v>
      </c>
      <c r="I75" s="124">
        <v>69856</v>
      </c>
      <c r="J75" s="124">
        <v>0</v>
      </c>
      <c r="K75" s="124">
        <v>0</v>
      </c>
      <c r="L75" s="124">
        <v>0</v>
      </c>
      <c r="M75" s="124">
        <v>180000</v>
      </c>
      <c r="N75" s="124">
        <v>180000</v>
      </c>
      <c r="O75" s="124">
        <v>0</v>
      </c>
      <c r="P75" s="124">
        <v>0</v>
      </c>
      <c r="Q75" s="124">
        <v>0</v>
      </c>
    </row>
    <row r="76" spans="1:17" s="52" customFormat="1" ht="39.75" customHeight="1">
      <c r="A76" s="173"/>
      <c r="B76" s="104">
        <v>85406</v>
      </c>
      <c r="C76" s="27" t="s">
        <v>144</v>
      </c>
      <c r="D76" s="117">
        <f aca="true" t="shared" si="22" ref="D76:D81">SUM(E76,M76)</f>
        <v>1586016</v>
      </c>
      <c r="E76" s="117">
        <f t="shared" si="21"/>
        <v>1586016</v>
      </c>
      <c r="F76" s="117">
        <v>1444216</v>
      </c>
      <c r="G76" s="117">
        <v>141800</v>
      </c>
      <c r="H76" s="117">
        <v>0</v>
      </c>
      <c r="I76" s="117">
        <v>0</v>
      </c>
      <c r="J76" s="117">
        <v>0</v>
      </c>
      <c r="K76" s="117">
        <v>0</v>
      </c>
      <c r="L76" s="117">
        <v>0</v>
      </c>
      <c r="M76" s="117">
        <v>0</v>
      </c>
      <c r="N76" s="117">
        <v>0</v>
      </c>
      <c r="O76" s="117">
        <v>0</v>
      </c>
      <c r="P76" s="117">
        <v>0</v>
      </c>
      <c r="Q76" s="117">
        <v>0</v>
      </c>
    </row>
    <row r="77" spans="1:17" s="52" customFormat="1" ht="15">
      <c r="A77" s="173"/>
      <c r="B77" s="104">
        <v>85410</v>
      </c>
      <c r="C77" s="27" t="s">
        <v>109</v>
      </c>
      <c r="D77" s="117">
        <f t="shared" si="22"/>
        <v>953900</v>
      </c>
      <c r="E77" s="117">
        <f t="shared" si="21"/>
        <v>953900</v>
      </c>
      <c r="F77" s="117">
        <v>644000</v>
      </c>
      <c r="G77" s="117">
        <v>307700</v>
      </c>
      <c r="H77" s="117">
        <v>0</v>
      </c>
      <c r="I77" s="117">
        <v>2200</v>
      </c>
      <c r="J77" s="117">
        <v>0</v>
      </c>
      <c r="K77" s="117">
        <v>0</v>
      </c>
      <c r="L77" s="117">
        <v>0</v>
      </c>
      <c r="M77" s="117">
        <v>0</v>
      </c>
      <c r="N77" s="117">
        <v>0</v>
      </c>
      <c r="O77" s="117">
        <v>0</v>
      </c>
      <c r="P77" s="117">
        <v>0</v>
      </c>
      <c r="Q77" s="117">
        <v>0</v>
      </c>
    </row>
    <row r="78" spans="1:17" s="52" customFormat="1" ht="15">
      <c r="A78" s="173"/>
      <c r="B78" s="104">
        <v>85415</v>
      </c>
      <c r="C78" s="27" t="s">
        <v>110</v>
      </c>
      <c r="D78" s="117">
        <f t="shared" si="22"/>
        <v>25000</v>
      </c>
      <c r="E78" s="117">
        <f t="shared" si="21"/>
        <v>25000</v>
      </c>
      <c r="F78" s="117">
        <v>0</v>
      </c>
      <c r="G78" s="117">
        <v>25000</v>
      </c>
      <c r="H78" s="117">
        <v>0</v>
      </c>
      <c r="I78" s="117">
        <v>0</v>
      </c>
      <c r="J78" s="117">
        <v>0</v>
      </c>
      <c r="K78" s="117">
        <v>0</v>
      </c>
      <c r="L78" s="117">
        <v>0</v>
      </c>
      <c r="M78" s="117">
        <v>0</v>
      </c>
      <c r="N78" s="117">
        <v>0</v>
      </c>
      <c r="O78" s="117">
        <v>0</v>
      </c>
      <c r="P78" s="117">
        <v>0</v>
      </c>
      <c r="Q78" s="117">
        <v>0</v>
      </c>
    </row>
    <row r="79" spans="1:17" s="52" customFormat="1" ht="15">
      <c r="A79" s="173"/>
      <c r="B79" s="107">
        <v>85420</v>
      </c>
      <c r="C79" s="27" t="s">
        <v>111</v>
      </c>
      <c r="D79" s="111">
        <f t="shared" si="22"/>
        <v>2008440</v>
      </c>
      <c r="E79" s="117">
        <f t="shared" si="21"/>
        <v>2008440</v>
      </c>
      <c r="F79" s="117">
        <v>1587923</v>
      </c>
      <c r="G79" s="117">
        <v>348517</v>
      </c>
      <c r="H79" s="117">
        <v>0</v>
      </c>
      <c r="I79" s="117">
        <v>72000</v>
      </c>
      <c r="J79" s="111">
        <v>0</v>
      </c>
      <c r="K79" s="111">
        <v>0</v>
      </c>
      <c r="L79" s="111">
        <v>0</v>
      </c>
      <c r="M79" s="111">
        <v>0</v>
      </c>
      <c r="N79" s="111">
        <v>0</v>
      </c>
      <c r="O79" s="111">
        <v>0</v>
      </c>
      <c r="P79" s="111">
        <v>0</v>
      </c>
      <c r="Q79" s="111">
        <v>0</v>
      </c>
    </row>
    <row r="80" spans="1:17" s="52" customFormat="1" ht="25.5">
      <c r="A80" s="173"/>
      <c r="B80" s="107">
        <v>85446</v>
      </c>
      <c r="C80" s="27" t="s">
        <v>97</v>
      </c>
      <c r="D80" s="117">
        <f t="shared" si="22"/>
        <v>50650</v>
      </c>
      <c r="E80" s="117">
        <f t="shared" si="21"/>
        <v>50650</v>
      </c>
      <c r="F80" s="117">
        <v>0</v>
      </c>
      <c r="G80" s="117">
        <v>50650</v>
      </c>
      <c r="H80" s="117">
        <v>0</v>
      </c>
      <c r="I80" s="117">
        <v>0</v>
      </c>
      <c r="J80" s="117">
        <v>0</v>
      </c>
      <c r="K80" s="117">
        <v>0</v>
      </c>
      <c r="L80" s="117">
        <v>0</v>
      </c>
      <c r="M80" s="117">
        <v>0</v>
      </c>
      <c r="N80" s="117">
        <v>0</v>
      </c>
      <c r="O80" s="117">
        <v>0</v>
      </c>
      <c r="P80" s="117">
        <v>0</v>
      </c>
      <c r="Q80" s="117">
        <v>0</v>
      </c>
    </row>
    <row r="81" spans="1:17" s="52" customFormat="1" ht="15">
      <c r="A81" s="172"/>
      <c r="B81" s="106">
        <v>85495</v>
      </c>
      <c r="C81" s="33" t="s">
        <v>79</v>
      </c>
      <c r="D81" s="121">
        <f t="shared" si="22"/>
        <v>321109</v>
      </c>
      <c r="E81" s="123">
        <f t="shared" si="21"/>
        <v>321109</v>
      </c>
      <c r="F81" s="121">
        <v>165213</v>
      </c>
      <c r="G81" s="121">
        <v>155896</v>
      </c>
      <c r="H81" s="121">
        <v>0</v>
      </c>
      <c r="I81" s="121">
        <v>0</v>
      </c>
      <c r="J81" s="121">
        <v>0</v>
      </c>
      <c r="K81" s="121">
        <v>0</v>
      </c>
      <c r="L81" s="121">
        <v>0</v>
      </c>
      <c r="M81" s="121">
        <v>0</v>
      </c>
      <c r="N81" s="121">
        <v>0</v>
      </c>
      <c r="O81" s="121">
        <v>0</v>
      </c>
      <c r="P81" s="121">
        <v>0</v>
      </c>
      <c r="Q81" s="121">
        <v>0</v>
      </c>
    </row>
    <row r="82" spans="1:18" s="52" customFormat="1" ht="25.5">
      <c r="A82" s="100">
        <v>900</v>
      </c>
      <c r="B82" s="100"/>
      <c r="C82" s="34" t="s">
        <v>66</v>
      </c>
      <c r="D82" s="115">
        <f aca="true" t="shared" si="23" ref="D82:Q82">SUM(D83:D87)</f>
        <v>3200000</v>
      </c>
      <c r="E82" s="115">
        <f t="shared" si="23"/>
        <v>2642000</v>
      </c>
      <c r="F82" s="115">
        <f t="shared" si="23"/>
        <v>594724</v>
      </c>
      <c r="G82" s="115">
        <f t="shared" si="23"/>
        <v>2047276</v>
      </c>
      <c r="H82" s="115">
        <f t="shared" si="23"/>
        <v>0</v>
      </c>
      <c r="I82" s="115">
        <f t="shared" si="23"/>
        <v>0</v>
      </c>
      <c r="J82" s="115">
        <f t="shared" si="23"/>
        <v>0</v>
      </c>
      <c r="K82" s="115">
        <f t="shared" si="23"/>
        <v>0</v>
      </c>
      <c r="L82" s="115">
        <f t="shared" si="23"/>
        <v>0</v>
      </c>
      <c r="M82" s="115">
        <f t="shared" si="23"/>
        <v>558000</v>
      </c>
      <c r="N82" s="115">
        <f t="shared" si="23"/>
        <v>558000</v>
      </c>
      <c r="O82" s="115">
        <f t="shared" si="23"/>
        <v>0</v>
      </c>
      <c r="P82" s="115">
        <f t="shared" si="23"/>
        <v>0</v>
      </c>
      <c r="Q82" s="115">
        <f t="shared" si="23"/>
        <v>0</v>
      </c>
      <c r="R82" s="53"/>
    </row>
    <row r="83" spans="1:17" s="52" customFormat="1" ht="15">
      <c r="A83" s="171"/>
      <c r="B83" s="103">
        <v>90001</v>
      </c>
      <c r="C83" s="47" t="s">
        <v>112</v>
      </c>
      <c r="D83" s="110">
        <f>SUM(E83,M83)</f>
        <v>50000</v>
      </c>
      <c r="E83" s="110">
        <f>SUM(F83:L83)</f>
        <v>50000</v>
      </c>
      <c r="F83" s="125">
        <v>0</v>
      </c>
      <c r="G83" s="110">
        <v>50000</v>
      </c>
      <c r="H83" s="110">
        <v>0</v>
      </c>
      <c r="I83" s="110">
        <v>0</v>
      </c>
      <c r="J83" s="110">
        <v>0</v>
      </c>
      <c r="K83" s="110">
        <v>0</v>
      </c>
      <c r="L83" s="110">
        <v>0</v>
      </c>
      <c r="M83" s="110">
        <v>0</v>
      </c>
      <c r="N83" s="110">
        <v>0</v>
      </c>
      <c r="O83" s="125">
        <v>0</v>
      </c>
      <c r="P83" s="125">
        <v>0</v>
      </c>
      <c r="Q83" s="125">
        <v>0</v>
      </c>
    </row>
    <row r="84" spans="1:17" s="52" customFormat="1" ht="15">
      <c r="A84" s="173"/>
      <c r="B84" s="104">
        <v>90002</v>
      </c>
      <c r="C84" s="46" t="s">
        <v>113</v>
      </c>
      <c r="D84" s="126">
        <f>SUM(E84,M84)</f>
        <v>938000</v>
      </c>
      <c r="E84" s="126">
        <f>SUM(F84:L84)</f>
        <v>938000</v>
      </c>
      <c r="F84" s="127">
        <v>0</v>
      </c>
      <c r="G84" s="127">
        <v>938000</v>
      </c>
      <c r="H84" s="127">
        <v>0</v>
      </c>
      <c r="I84" s="127">
        <v>0</v>
      </c>
      <c r="J84" s="127">
        <v>0</v>
      </c>
      <c r="K84" s="127">
        <v>0</v>
      </c>
      <c r="L84" s="127">
        <v>0</v>
      </c>
      <c r="M84" s="127">
        <v>0</v>
      </c>
      <c r="N84" s="127">
        <v>0</v>
      </c>
      <c r="O84" s="127">
        <v>0</v>
      </c>
      <c r="P84" s="127">
        <v>0</v>
      </c>
      <c r="Q84" s="127">
        <v>0</v>
      </c>
    </row>
    <row r="85" spans="1:17" s="52" customFormat="1" ht="27.75" customHeight="1">
      <c r="A85" s="173"/>
      <c r="B85" s="107">
        <v>90004</v>
      </c>
      <c r="C85" s="27" t="s">
        <v>114</v>
      </c>
      <c r="D85" s="114">
        <f>SUM(E85,M85)</f>
        <v>590000</v>
      </c>
      <c r="E85" s="114">
        <f>SUM(F85:L85)</f>
        <v>590000</v>
      </c>
      <c r="F85" s="111">
        <v>0</v>
      </c>
      <c r="G85" s="111">
        <v>590000</v>
      </c>
      <c r="H85" s="111">
        <v>0</v>
      </c>
      <c r="I85" s="111">
        <v>0</v>
      </c>
      <c r="J85" s="111">
        <v>0</v>
      </c>
      <c r="K85" s="111">
        <v>0</v>
      </c>
      <c r="L85" s="111">
        <v>0</v>
      </c>
      <c r="M85" s="111">
        <v>0</v>
      </c>
      <c r="N85" s="111">
        <v>0</v>
      </c>
      <c r="O85" s="111">
        <v>0</v>
      </c>
      <c r="P85" s="111">
        <v>0</v>
      </c>
      <c r="Q85" s="111">
        <v>0</v>
      </c>
    </row>
    <row r="86" spans="1:17" s="52" customFormat="1" ht="27.75" customHeight="1">
      <c r="A86" s="173"/>
      <c r="B86" s="107">
        <v>90005</v>
      </c>
      <c r="C86" s="27" t="s">
        <v>204</v>
      </c>
      <c r="D86" s="114">
        <f>SUM(E86,M86)</f>
        <v>458000</v>
      </c>
      <c r="E86" s="114">
        <f>SUM(F86:L86)</f>
        <v>0</v>
      </c>
      <c r="F86" s="111">
        <v>0</v>
      </c>
      <c r="G86" s="111"/>
      <c r="H86" s="111">
        <v>0</v>
      </c>
      <c r="I86" s="111">
        <v>0</v>
      </c>
      <c r="J86" s="111">
        <v>0</v>
      </c>
      <c r="K86" s="111">
        <v>0</v>
      </c>
      <c r="L86" s="111">
        <v>0</v>
      </c>
      <c r="M86" s="111">
        <v>458000</v>
      </c>
      <c r="N86" s="111">
        <v>458000</v>
      </c>
      <c r="O86" s="111">
        <v>0</v>
      </c>
      <c r="P86" s="111">
        <v>0</v>
      </c>
      <c r="Q86" s="111">
        <v>0</v>
      </c>
    </row>
    <row r="87" spans="1:17" s="52" customFormat="1" ht="15">
      <c r="A87" s="172"/>
      <c r="B87" s="103">
        <v>90095</v>
      </c>
      <c r="C87" s="31" t="s">
        <v>79</v>
      </c>
      <c r="D87" s="119">
        <f>SUM(E87,M87)</f>
        <v>1164000</v>
      </c>
      <c r="E87" s="119">
        <f>SUM(F87:L87)</f>
        <v>1064000</v>
      </c>
      <c r="F87" s="109">
        <v>594724</v>
      </c>
      <c r="G87" s="119">
        <v>469276</v>
      </c>
      <c r="H87" s="119">
        <v>0</v>
      </c>
      <c r="I87" s="119">
        <v>0</v>
      </c>
      <c r="J87" s="119">
        <v>0</v>
      </c>
      <c r="K87" s="119">
        <v>0</v>
      </c>
      <c r="L87" s="119">
        <v>0</v>
      </c>
      <c r="M87" s="119">
        <v>100000</v>
      </c>
      <c r="N87" s="119">
        <v>100000</v>
      </c>
      <c r="O87" s="109">
        <v>0</v>
      </c>
      <c r="P87" s="109">
        <v>0</v>
      </c>
      <c r="Q87" s="109">
        <v>0</v>
      </c>
    </row>
    <row r="88" spans="1:17" s="52" customFormat="1" ht="25.5">
      <c r="A88" s="100">
        <v>921</v>
      </c>
      <c r="B88" s="100"/>
      <c r="C88" s="34" t="s">
        <v>115</v>
      </c>
      <c r="D88" s="115">
        <f>SUM(D89:D90)</f>
        <v>90000</v>
      </c>
      <c r="E88" s="115">
        <f aca="true" t="shared" si="24" ref="E88:M88">SUM(E89:E90)</f>
        <v>90000</v>
      </c>
      <c r="F88" s="115">
        <f t="shared" si="24"/>
        <v>0</v>
      </c>
      <c r="G88" s="115">
        <f t="shared" si="24"/>
        <v>25000</v>
      </c>
      <c r="H88" s="115">
        <f t="shared" si="24"/>
        <v>65000</v>
      </c>
      <c r="I88" s="115">
        <f t="shared" si="24"/>
        <v>0</v>
      </c>
      <c r="J88" s="115">
        <f t="shared" si="24"/>
        <v>0</v>
      </c>
      <c r="K88" s="115">
        <f t="shared" si="24"/>
        <v>0</v>
      </c>
      <c r="L88" s="115">
        <f t="shared" si="24"/>
        <v>0</v>
      </c>
      <c r="M88" s="115">
        <f t="shared" si="24"/>
        <v>0</v>
      </c>
      <c r="N88" s="115">
        <f>SUM(N89:N90)</f>
        <v>0</v>
      </c>
      <c r="O88" s="115">
        <f>SUM(O89:O90)</f>
        <v>0</v>
      </c>
      <c r="P88" s="115">
        <f>SUM(P89:P90)</f>
        <v>0</v>
      </c>
      <c r="Q88" s="115">
        <f>SUM(Q89:Q90)</f>
        <v>0</v>
      </c>
    </row>
    <row r="89" spans="1:17" s="52" customFormat="1" ht="15">
      <c r="A89" s="171"/>
      <c r="B89" s="103">
        <v>92116</v>
      </c>
      <c r="C89" s="47" t="s">
        <v>116</v>
      </c>
      <c r="D89" s="117">
        <f>SUM(E89,M89)</f>
        <v>50000</v>
      </c>
      <c r="E89" s="117">
        <f>SUM(F89:L89)</f>
        <v>50000</v>
      </c>
      <c r="F89" s="128">
        <v>0</v>
      </c>
      <c r="G89" s="129">
        <v>0</v>
      </c>
      <c r="H89" s="128">
        <v>50000</v>
      </c>
      <c r="I89" s="129">
        <v>0</v>
      </c>
      <c r="J89" s="128">
        <v>0</v>
      </c>
      <c r="K89" s="128">
        <v>0</v>
      </c>
      <c r="L89" s="129">
        <v>0</v>
      </c>
      <c r="M89" s="128">
        <v>0</v>
      </c>
      <c r="N89" s="128">
        <v>0</v>
      </c>
      <c r="O89" s="128">
        <v>0</v>
      </c>
      <c r="P89" s="128">
        <v>0</v>
      </c>
      <c r="Q89" s="128">
        <v>0</v>
      </c>
    </row>
    <row r="90" spans="1:17" s="52" customFormat="1" ht="15">
      <c r="A90" s="172"/>
      <c r="B90" s="104">
        <v>92195</v>
      </c>
      <c r="C90" s="27" t="s">
        <v>79</v>
      </c>
      <c r="D90" s="117">
        <f>SUM(E90,M90)</f>
        <v>40000</v>
      </c>
      <c r="E90" s="117">
        <f>SUM(F90:L90)</f>
        <v>40000</v>
      </c>
      <c r="F90" s="111">
        <v>0</v>
      </c>
      <c r="G90" s="111">
        <v>25000</v>
      </c>
      <c r="H90" s="111">
        <v>15000</v>
      </c>
      <c r="I90" s="111">
        <v>0</v>
      </c>
      <c r="J90" s="111">
        <v>0</v>
      </c>
      <c r="K90" s="111">
        <v>0</v>
      </c>
      <c r="L90" s="111">
        <v>0</v>
      </c>
      <c r="M90" s="111">
        <v>0</v>
      </c>
      <c r="N90" s="111">
        <v>0</v>
      </c>
      <c r="O90" s="111">
        <v>0</v>
      </c>
      <c r="P90" s="111">
        <v>0</v>
      </c>
      <c r="Q90" s="111">
        <v>0</v>
      </c>
    </row>
    <row r="91" spans="1:17" s="52" customFormat="1" ht="15.75">
      <c r="A91" s="100">
        <v>926</v>
      </c>
      <c r="B91" s="100"/>
      <c r="C91" s="34" t="s">
        <v>132</v>
      </c>
      <c r="D91" s="113">
        <f>SUM(D92:D94)</f>
        <v>2052484</v>
      </c>
      <c r="E91" s="113">
        <f aca="true" t="shared" si="25" ref="E91:M91">SUM(E92:E94)</f>
        <v>2012484</v>
      </c>
      <c r="F91" s="113">
        <f t="shared" si="25"/>
        <v>987059</v>
      </c>
      <c r="G91" s="113">
        <f t="shared" si="25"/>
        <v>987025</v>
      </c>
      <c r="H91" s="113">
        <f t="shared" si="25"/>
        <v>30000</v>
      </c>
      <c r="I91" s="113">
        <f t="shared" si="25"/>
        <v>8400</v>
      </c>
      <c r="J91" s="113">
        <f t="shared" si="25"/>
        <v>0</v>
      </c>
      <c r="K91" s="113">
        <f t="shared" si="25"/>
        <v>0</v>
      </c>
      <c r="L91" s="113">
        <f t="shared" si="25"/>
        <v>0</v>
      </c>
      <c r="M91" s="113">
        <f t="shared" si="25"/>
        <v>40000</v>
      </c>
      <c r="N91" s="113">
        <f>SUM(N92:N94)</f>
        <v>40000</v>
      </c>
      <c r="O91" s="113">
        <f>SUM(O92:O94)</f>
        <v>0</v>
      </c>
      <c r="P91" s="113">
        <f>SUM(P92:P94)</f>
        <v>0</v>
      </c>
      <c r="Q91" s="113">
        <f>SUM(Q92:Q94)</f>
        <v>0</v>
      </c>
    </row>
    <row r="92" spans="1:18" s="52" customFormat="1" ht="15">
      <c r="A92" s="171"/>
      <c r="B92" s="103">
        <v>92601</v>
      </c>
      <c r="C92" s="45" t="s">
        <v>117</v>
      </c>
      <c r="D92" s="117">
        <f>SUM(E92,M92)</f>
        <v>1987784</v>
      </c>
      <c r="E92" s="117">
        <f>SUM(F92:L92)</f>
        <v>1947784</v>
      </c>
      <c r="F92" s="112">
        <v>952359</v>
      </c>
      <c r="G92" s="112">
        <v>987025</v>
      </c>
      <c r="H92" s="112">
        <v>0</v>
      </c>
      <c r="I92" s="112">
        <v>8400</v>
      </c>
      <c r="J92" s="112">
        <v>0</v>
      </c>
      <c r="K92" s="112">
        <v>0</v>
      </c>
      <c r="L92" s="112">
        <v>0</v>
      </c>
      <c r="M92" s="112">
        <v>40000</v>
      </c>
      <c r="N92" s="112">
        <v>40000</v>
      </c>
      <c r="O92" s="112">
        <v>0</v>
      </c>
      <c r="P92" s="112">
        <v>0</v>
      </c>
      <c r="Q92" s="112">
        <v>0</v>
      </c>
      <c r="R92" s="53"/>
    </row>
    <row r="93" spans="1:18" s="52" customFormat="1" ht="15">
      <c r="A93" s="173"/>
      <c r="B93" s="107">
        <v>92605</v>
      </c>
      <c r="C93" s="27" t="s">
        <v>136</v>
      </c>
      <c r="D93" s="114">
        <f>SUM(E93,M93)</f>
        <v>30000</v>
      </c>
      <c r="E93" s="114">
        <f>SUM(F93:L93)</f>
        <v>30000</v>
      </c>
      <c r="F93" s="112">
        <v>0</v>
      </c>
      <c r="G93" s="112">
        <v>0</v>
      </c>
      <c r="H93" s="112">
        <v>30000</v>
      </c>
      <c r="I93" s="112">
        <v>0</v>
      </c>
      <c r="J93" s="112">
        <v>0</v>
      </c>
      <c r="K93" s="112">
        <v>0</v>
      </c>
      <c r="L93" s="112">
        <v>0</v>
      </c>
      <c r="M93" s="112">
        <v>0</v>
      </c>
      <c r="N93" s="112">
        <v>0</v>
      </c>
      <c r="O93" s="112">
        <v>0</v>
      </c>
      <c r="P93" s="112">
        <v>0</v>
      </c>
      <c r="Q93" s="112">
        <v>0</v>
      </c>
      <c r="R93" s="53"/>
    </row>
    <row r="94" spans="1:17" s="52" customFormat="1" ht="15">
      <c r="A94" s="172"/>
      <c r="B94" s="107">
        <v>92605</v>
      </c>
      <c r="C94" s="27" t="s">
        <v>79</v>
      </c>
      <c r="D94" s="117">
        <f>SUM(E94,M94)</f>
        <v>34700</v>
      </c>
      <c r="E94" s="117">
        <f>SUM(F94:L94)</f>
        <v>34700</v>
      </c>
      <c r="F94" s="117">
        <v>34700</v>
      </c>
      <c r="G94" s="117">
        <v>0</v>
      </c>
      <c r="H94" s="117">
        <v>0</v>
      </c>
      <c r="I94" s="117">
        <v>0</v>
      </c>
      <c r="J94" s="117">
        <v>0</v>
      </c>
      <c r="K94" s="117">
        <v>0</v>
      </c>
      <c r="L94" s="117">
        <v>0</v>
      </c>
      <c r="M94" s="117">
        <v>0</v>
      </c>
      <c r="N94" s="117">
        <v>0</v>
      </c>
      <c r="O94" s="117">
        <v>0</v>
      </c>
      <c r="P94" s="117">
        <v>0</v>
      </c>
      <c r="Q94" s="117">
        <v>0</v>
      </c>
    </row>
    <row r="95" spans="1:17" s="52" customFormat="1" ht="15.75">
      <c r="A95" s="179" t="s">
        <v>118</v>
      </c>
      <c r="B95" s="193"/>
      <c r="C95" s="194"/>
      <c r="D95" s="108">
        <f>SUM(D8,D11,D14,D16,D18,D21,D28,D30,D36,D38,D40,D43,D57,D61,D69,D74,D82,D88,D91)</f>
        <v>79307414</v>
      </c>
      <c r="E95" s="108">
        <f aca="true" t="shared" si="26" ref="E95:Q95">SUM(E8,E11,E14,E16,E18,E21,E28,E30,E36,E38,E40,E43,E57,E61,E69,E74,E82,E88,E91)</f>
        <v>72754414</v>
      </c>
      <c r="F95" s="108">
        <f t="shared" si="26"/>
        <v>44486297</v>
      </c>
      <c r="G95" s="108">
        <f t="shared" si="26"/>
        <v>22818254</v>
      </c>
      <c r="H95" s="108">
        <f t="shared" si="26"/>
        <v>1285120</v>
      </c>
      <c r="I95" s="108">
        <f t="shared" si="26"/>
        <v>3549194</v>
      </c>
      <c r="J95" s="108">
        <f t="shared" si="26"/>
        <v>465549</v>
      </c>
      <c r="K95" s="108">
        <f t="shared" si="26"/>
        <v>150000</v>
      </c>
      <c r="L95" s="108">
        <f t="shared" si="26"/>
        <v>0</v>
      </c>
      <c r="M95" s="108">
        <f t="shared" si="26"/>
        <v>6553000</v>
      </c>
      <c r="N95" s="108">
        <f t="shared" si="26"/>
        <v>6553000</v>
      </c>
      <c r="O95" s="108">
        <f t="shared" si="26"/>
        <v>0</v>
      </c>
      <c r="P95" s="108">
        <f t="shared" si="26"/>
        <v>0</v>
      </c>
      <c r="Q95" s="108">
        <f t="shared" si="26"/>
        <v>0</v>
      </c>
    </row>
    <row r="96" spans="3:6" s="52" customFormat="1" ht="12.75">
      <c r="C96" s="54"/>
      <c r="D96" s="53"/>
      <c r="E96" s="53"/>
      <c r="F96" s="53"/>
    </row>
    <row r="97" spans="3:13" s="52" customFormat="1" ht="12.75">
      <c r="C97" s="54"/>
      <c r="D97" s="53">
        <f>D95-F95-K95-M95</f>
        <v>28118117</v>
      </c>
      <c r="E97" s="53"/>
      <c r="F97" s="53"/>
      <c r="M97" s="53"/>
    </row>
    <row r="98" spans="3:13" s="52" customFormat="1" ht="12.75">
      <c r="C98" s="54"/>
      <c r="D98" s="53">
        <f>D97*0.5/100</f>
        <v>140590.585</v>
      </c>
      <c r="E98" s="53"/>
      <c r="M98" s="53"/>
    </row>
    <row r="99" spans="3:5" s="52" customFormat="1" ht="12.75">
      <c r="C99" s="54"/>
      <c r="E99" s="53"/>
    </row>
    <row r="100" s="52" customFormat="1" ht="12.75">
      <c r="C100" s="54"/>
    </row>
    <row r="101" s="52" customFormat="1" ht="12.75">
      <c r="C101" s="54"/>
    </row>
    <row r="102" s="52" customFormat="1" ht="12.75">
      <c r="C102" s="54"/>
    </row>
    <row r="103" s="52" customFormat="1" ht="12.75">
      <c r="C103" s="54"/>
    </row>
    <row r="104" s="52" customFormat="1" ht="12.75">
      <c r="C104" s="54"/>
    </row>
    <row r="105" s="52" customFormat="1" ht="12.75">
      <c r="C105" s="54"/>
    </row>
    <row r="106" s="52" customFormat="1" ht="12.75">
      <c r="C106" s="54"/>
    </row>
    <row r="107" s="52" customFormat="1" ht="12.75">
      <c r="C107" s="54"/>
    </row>
    <row r="108" s="52" customFormat="1" ht="12.75">
      <c r="C108" s="54"/>
    </row>
    <row r="109" s="52" customFormat="1" ht="12.75">
      <c r="C109" s="54"/>
    </row>
    <row r="110" s="52" customFormat="1" ht="12.75">
      <c r="C110" s="54"/>
    </row>
    <row r="111" s="52" customFormat="1" ht="12.75">
      <c r="C111" s="54"/>
    </row>
    <row r="112" s="52" customFormat="1" ht="12.75">
      <c r="C112" s="54"/>
    </row>
    <row r="113" s="52" customFormat="1" ht="12.75">
      <c r="C113" s="54"/>
    </row>
    <row r="114" s="52" customFormat="1" ht="12.75">
      <c r="C114" s="54"/>
    </row>
    <row r="115" s="52" customFormat="1" ht="12.75">
      <c r="C115" s="54"/>
    </row>
    <row r="116" s="52" customFormat="1" ht="12.75">
      <c r="C116" s="54"/>
    </row>
    <row r="117" s="52" customFormat="1" ht="12.75">
      <c r="C117" s="54"/>
    </row>
    <row r="118" s="52" customFormat="1" ht="12.75">
      <c r="C118" s="54"/>
    </row>
    <row r="119" s="52" customFormat="1" ht="12.75">
      <c r="C119" s="54"/>
    </row>
    <row r="120" s="52" customFormat="1" ht="12.75">
      <c r="C120" s="54"/>
    </row>
    <row r="121" s="52" customFormat="1" ht="12.75">
      <c r="C121" s="54"/>
    </row>
    <row r="122" s="52" customFormat="1" ht="12.75">
      <c r="C122" s="54"/>
    </row>
    <row r="123" s="52" customFormat="1" ht="12.75">
      <c r="C123" s="54"/>
    </row>
    <row r="124" s="52" customFormat="1" ht="12.75">
      <c r="C124" s="54"/>
    </row>
    <row r="125" s="52" customFormat="1" ht="12.75">
      <c r="C125" s="54"/>
    </row>
    <row r="126" s="52" customFormat="1" ht="12.75">
      <c r="C126" s="54"/>
    </row>
    <row r="127" s="52" customFormat="1" ht="12.75">
      <c r="C127" s="54"/>
    </row>
    <row r="128" s="52" customFormat="1" ht="12.75">
      <c r="C128" s="54"/>
    </row>
    <row r="129" s="52" customFormat="1" ht="12.75">
      <c r="C129" s="54"/>
    </row>
    <row r="130" s="52" customFormat="1" ht="12.75">
      <c r="C130" s="54"/>
    </row>
    <row r="131" s="52" customFormat="1" ht="12.75">
      <c r="C131" s="54"/>
    </row>
    <row r="132" s="52" customFormat="1" ht="12.75">
      <c r="C132" s="54"/>
    </row>
    <row r="133" s="52" customFormat="1" ht="12.75">
      <c r="C133" s="54"/>
    </row>
    <row r="134" s="52" customFormat="1" ht="12.75">
      <c r="C134" s="54"/>
    </row>
    <row r="135" s="52" customFormat="1" ht="12.75">
      <c r="C135" s="54"/>
    </row>
    <row r="136" s="52" customFormat="1" ht="12.75">
      <c r="C136" s="54"/>
    </row>
    <row r="137" s="52" customFormat="1" ht="12.75">
      <c r="C137" s="54"/>
    </row>
    <row r="138" s="52" customFormat="1" ht="12.75">
      <c r="C138" s="54"/>
    </row>
    <row r="139" s="52" customFormat="1" ht="12.75">
      <c r="C139" s="54"/>
    </row>
    <row r="140" s="52" customFormat="1" ht="12.75">
      <c r="C140" s="54"/>
    </row>
    <row r="141" s="52" customFormat="1" ht="12.75">
      <c r="C141" s="54"/>
    </row>
    <row r="142" s="52" customFormat="1" ht="12.75">
      <c r="C142" s="54"/>
    </row>
    <row r="143" s="52" customFormat="1" ht="12.75">
      <c r="C143" s="54"/>
    </row>
    <row r="144" s="52" customFormat="1" ht="12.75">
      <c r="C144" s="54"/>
    </row>
    <row r="145" s="52" customFormat="1" ht="12.75">
      <c r="C145" s="54"/>
    </row>
    <row r="146" s="52" customFormat="1" ht="12.75">
      <c r="C146" s="54"/>
    </row>
    <row r="147" s="52" customFormat="1" ht="12.75">
      <c r="C147" s="54"/>
    </row>
    <row r="148" s="52" customFormat="1" ht="12.75">
      <c r="C148" s="54"/>
    </row>
    <row r="149" s="52" customFormat="1" ht="12.75">
      <c r="C149" s="54"/>
    </row>
    <row r="150" s="52" customFormat="1" ht="12.75">
      <c r="C150" s="54"/>
    </row>
    <row r="151" s="52" customFormat="1" ht="12.75">
      <c r="C151" s="54"/>
    </row>
    <row r="152" s="52" customFormat="1" ht="12.75">
      <c r="C152" s="54"/>
    </row>
    <row r="153" s="52" customFormat="1" ht="12.75">
      <c r="C153" s="54"/>
    </row>
    <row r="154" s="52" customFormat="1" ht="12.75">
      <c r="C154" s="54"/>
    </row>
    <row r="155" s="52" customFormat="1" ht="12.75">
      <c r="C155" s="54"/>
    </row>
    <row r="156" s="52" customFormat="1" ht="12.75">
      <c r="C156" s="54"/>
    </row>
    <row r="157" s="52" customFormat="1" ht="12.75">
      <c r="C157" s="54"/>
    </row>
    <row r="158" s="52" customFormat="1" ht="12.75">
      <c r="C158" s="54"/>
    </row>
    <row r="159" s="52" customFormat="1" ht="12.75">
      <c r="C159" s="54"/>
    </row>
    <row r="160" s="52" customFormat="1" ht="12.75">
      <c r="C160" s="54"/>
    </row>
    <row r="161" s="52" customFormat="1" ht="12.75">
      <c r="C161" s="54"/>
    </row>
    <row r="162" s="52" customFormat="1" ht="12.75">
      <c r="C162" s="54"/>
    </row>
    <row r="163" s="52" customFormat="1" ht="12.75">
      <c r="C163" s="54"/>
    </row>
    <row r="164" s="52" customFormat="1" ht="12.75">
      <c r="C164" s="54"/>
    </row>
    <row r="165" s="52" customFormat="1" ht="12.75">
      <c r="C165" s="54"/>
    </row>
    <row r="166" s="52" customFormat="1" ht="12.75">
      <c r="C166" s="54"/>
    </row>
    <row r="167" s="52" customFormat="1" ht="12.75">
      <c r="C167" s="54"/>
    </row>
    <row r="168" s="52" customFormat="1" ht="12.75">
      <c r="C168" s="54"/>
    </row>
    <row r="169" s="52" customFormat="1" ht="12.75">
      <c r="C169" s="54"/>
    </row>
    <row r="170" s="52" customFormat="1" ht="12.75">
      <c r="C170" s="54"/>
    </row>
    <row r="171" s="52" customFormat="1" ht="12.75">
      <c r="C171" s="54"/>
    </row>
    <row r="172" s="52" customFormat="1" ht="12.75">
      <c r="C172" s="54"/>
    </row>
    <row r="173" s="52" customFormat="1" ht="12.75">
      <c r="C173" s="54"/>
    </row>
    <row r="174" s="52" customFormat="1" ht="12.75">
      <c r="C174" s="54"/>
    </row>
    <row r="175" s="52" customFormat="1" ht="12.75">
      <c r="C175" s="54"/>
    </row>
    <row r="176" s="52" customFormat="1" ht="12.75">
      <c r="C176" s="54"/>
    </row>
    <row r="177" s="52" customFormat="1" ht="12.75">
      <c r="C177" s="54"/>
    </row>
    <row r="178" s="52" customFormat="1" ht="12.75">
      <c r="C178" s="54"/>
    </row>
    <row r="179" s="52" customFormat="1" ht="12.75">
      <c r="C179" s="54"/>
    </row>
    <row r="180" s="52" customFormat="1" ht="12.75">
      <c r="C180" s="54"/>
    </row>
    <row r="181" s="52" customFormat="1" ht="12.75">
      <c r="C181" s="54"/>
    </row>
    <row r="182" s="52" customFormat="1" ht="12.75">
      <c r="C182" s="54"/>
    </row>
    <row r="183" s="52" customFormat="1" ht="12.75">
      <c r="C183" s="54"/>
    </row>
    <row r="184" s="52" customFormat="1" ht="12.75">
      <c r="C184" s="54"/>
    </row>
    <row r="185" s="52" customFormat="1" ht="12.75">
      <c r="C185" s="54"/>
    </row>
    <row r="186" s="52" customFormat="1" ht="12.75">
      <c r="C186" s="54"/>
    </row>
    <row r="187" s="52" customFormat="1" ht="12.75">
      <c r="C187" s="54"/>
    </row>
    <row r="188" s="52" customFormat="1" ht="12.75">
      <c r="C188" s="54"/>
    </row>
  </sheetData>
  <sheetProtection/>
  <mergeCells count="35">
    <mergeCell ref="A1:Q1"/>
    <mergeCell ref="N4:Q4"/>
    <mergeCell ref="N5:N6"/>
    <mergeCell ref="Q5:Q6"/>
    <mergeCell ref="I5:I6"/>
    <mergeCell ref="A3:A6"/>
    <mergeCell ref="B3:B6"/>
    <mergeCell ref="C3:C6"/>
    <mergeCell ref="D3:D6"/>
    <mergeCell ref="E4:E6"/>
    <mergeCell ref="J5:J6"/>
    <mergeCell ref="K5:K6"/>
    <mergeCell ref="E3:Q3"/>
    <mergeCell ref="P5:P6"/>
    <mergeCell ref="L5:L6"/>
    <mergeCell ref="M4:M6"/>
    <mergeCell ref="F4:L4"/>
    <mergeCell ref="A31:A35"/>
    <mergeCell ref="A58:A60"/>
    <mergeCell ref="A62:A68"/>
    <mergeCell ref="A70:A73"/>
    <mergeCell ref="A95:C95"/>
    <mergeCell ref="A92:A94"/>
    <mergeCell ref="A89:A90"/>
    <mergeCell ref="A83:A87"/>
    <mergeCell ref="A41:A42"/>
    <mergeCell ref="A75:A81"/>
    <mergeCell ref="A44:A56"/>
    <mergeCell ref="H5:H6"/>
    <mergeCell ref="F5:F6"/>
    <mergeCell ref="G5:G6"/>
    <mergeCell ref="A12:A13"/>
    <mergeCell ref="A9:A10"/>
    <mergeCell ref="A19:A20"/>
    <mergeCell ref="A22:A27"/>
  </mergeCells>
  <printOptions horizontalCentered="1"/>
  <pageMargins left="0.2755905511811024" right="0.2755905511811024" top="1.5748031496062993" bottom="0.5905511811023623" header="0.5905511811023623" footer="0.5118110236220472"/>
  <pageSetup fitToHeight="3" horizontalDpi="600" verticalDpi="600" orientation="landscape" paperSize="9" scale="58" r:id="rId1"/>
  <headerFooter alignWithMargins="0">
    <oddHeader>&amp;RZałącznik nr 2
do uchwały Nr XIV/123/2015
Rady Powiatu w Policach
z dnia 18 grudnia 2015 r.
</oddHeader>
    <oddFooter>&amp;C&amp;P</oddFooter>
  </headerFooter>
  <rowBreaks count="1" manualBreakCount="1">
    <brk id="39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showGridLines="0" view="pageLayout" workbookViewId="0" topLeftCell="A1">
      <selection activeCell="E17" sqref="E17"/>
    </sheetView>
  </sheetViews>
  <sheetFormatPr defaultColWidth="9.00390625" defaultRowHeight="12.75"/>
  <cols>
    <col min="1" max="1" width="4.75390625" style="39" bestFit="1" customWidth="1"/>
    <col min="2" max="2" width="40.125" style="39" bestFit="1" customWidth="1"/>
    <col min="3" max="3" width="14.00390625" style="39" customWidth="1"/>
    <col min="4" max="5" width="12.75390625" style="39" bestFit="1" customWidth="1"/>
    <col min="6" max="6" width="12.25390625" style="39" bestFit="1" customWidth="1"/>
    <col min="7" max="7" width="10.75390625" style="39" bestFit="1" customWidth="1"/>
    <col min="8" max="16384" width="9.125" style="39" customWidth="1"/>
  </cols>
  <sheetData>
    <row r="1" spans="1:7" ht="45.75" customHeight="1">
      <c r="A1" s="198" t="s">
        <v>165</v>
      </c>
      <c r="B1" s="199"/>
      <c r="C1" s="199"/>
      <c r="D1" s="199"/>
      <c r="E1" s="4"/>
      <c r="F1" s="4"/>
      <c r="G1" s="5"/>
    </row>
    <row r="2" s="94" customFormat="1" ht="19.5" customHeight="1">
      <c r="D2" s="23" t="s">
        <v>0</v>
      </c>
    </row>
    <row r="3" spans="1:4" ht="64.5" customHeight="1">
      <c r="A3" s="6" t="s">
        <v>10</v>
      </c>
      <c r="B3" s="6" t="s">
        <v>11</v>
      </c>
      <c r="C3" s="7" t="s">
        <v>12</v>
      </c>
      <c r="D3" s="7" t="s">
        <v>166</v>
      </c>
    </row>
    <row r="4" spans="1:4" s="9" customFormat="1" ht="10.5" customHeight="1">
      <c r="A4" s="8">
        <v>1</v>
      </c>
      <c r="B4" s="8">
        <v>2</v>
      </c>
      <c r="C4" s="8">
        <v>3</v>
      </c>
      <c r="D4" s="8">
        <v>4</v>
      </c>
    </row>
    <row r="5" spans="1:6" ht="18.75" customHeight="1">
      <c r="A5" s="200" t="s">
        <v>13</v>
      </c>
      <c r="B5" s="200"/>
      <c r="C5" s="69"/>
      <c r="D5" s="70">
        <f>SUM(D6:D6)</f>
        <v>2896200</v>
      </c>
      <c r="E5" s="40"/>
      <c r="F5" s="40"/>
    </row>
    <row r="6" spans="1:5" ht="25.5" customHeight="1">
      <c r="A6" s="71" t="s">
        <v>14</v>
      </c>
      <c r="B6" s="97" t="s">
        <v>161</v>
      </c>
      <c r="C6" s="71" t="s">
        <v>160</v>
      </c>
      <c r="D6" s="72">
        <v>2896200</v>
      </c>
      <c r="E6" s="96"/>
    </row>
    <row r="7" spans="1:5" ht="18.75" customHeight="1">
      <c r="A7" s="201" t="s">
        <v>15</v>
      </c>
      <c r="B7" s="202"/>
      <c r="C7" s="69"/>
      <c r="D7" s="70">
        <f>SUM(D8:D8)</f>
        <v>915500</v>
      </c>
      <c r="E7" s="40"/>
    </row>
    <row r="8" spans="1:5" ht="38.25" customHeight="1">
      <c r="A8" s="92" t="s">
        <v>14</v>
      </c>
      <c r="B8" s="98" t="s">
        <v>138</v>
      </c>
      <c r="C8" s="92" t="s">
        <v>16</v>
      </c>
      <c r="D8" s="93">
        <v>915500</v>
      </c>
      <c r="E8" s="40"/>
    </row>
    <row r="9" spans="1:4" ht="15" customHeight="1">
      <c r="A9" s="41"/>
      <c r="B9" s="42"/>
      <c r="C9" s="42"/>
      <c r="D9" s="42"/>
    </row>
    <row r="10" spans="1:6" ht="12.75">
      <c r="A10" s="43"/>
      <c r="B10" s="10"/>
      <c r="C10" s="10"/>
      <c r="D10" s="59"/>
      <c r="E10" s="10"/>
      <c r="F10" s="10"/>
    </row>
  </sheetData>
  <sheetProtection/>
  <mergeCells count="3">
    <mergeCell ref="A1:D1"/>
    <mergeCell ref="A5:B5"/>
    <mergeCell ref="A7:B7"/>
  </mergeCells>
  <printOptions horizontalCentered="1"/>
  <pageMargins left="0.5511811023622047" right="0.5511811023622047" top="1.3779527559055118" bottom="0.5905511811023623" header="0.5905511811023623" footer="0.5118110236220472"/>
  <pageSetup fitToHeight="1" fitToWidth="1" horizontalDpi="600" verticalDpi="600" orientation="portrait" paperSize="9" r:id="rId1"/>
  <headerFooter alignWithMargins="0">
    <oddHeader>&amp;RZałącznik nr 3
do uchwały Nr XIV/123/2015
Rady Powiatu w Policach
z dnia 18 grudnia 2015 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showGridLines="0" defaultGridColor="0" view="pageLayout" colorId="8" workbookViewId="0" topLeftCell="A1">
      <selection activeCell="H6" sqref="H6"/>
    </sheetView>
  </sheetViews>
  <sheetFormatPr defaultColWidth="9.00390625" defaultRowHeight="12.75"/>
  <cols>
    <col min="1" max="1" width="6.75390625" style="2" bestFit="1" customWidth="1"/>
    <col min="2" max="2" width="8.875" style="2" bestFit="1" customWidth="1"/>
    <col min="3" max="3" width="6.875" style="2" customWidth="1"/>
    <col min="4" max="12" width="16.75390625" style="2" customWidth="1"/>
  </cols>
  <sheetData>
    <row r="1" spans="1:12" ht="29.25" customHeight="1">
      <c r="A1" s="198" t="s">
        <v>167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</row>
    <row r="2" spans="6:12" ht="19.5" customHeight="1">
      <c r="F2" s="1"/>
      <c r="G2" s="1"/>
      <c r="H2" s="1"/>
      <c r="I2" s="1"/>
      <c r="J2" s="3"/>
      <c r="L2" s="23" t="s">
        <v>0</v>
      </c>
    </row>
    <row r="3" spans="1:12" s="16" customFormat="1" ht="17.25" customHeight="1">
      <c r="A3" s="204" t="s">
        <v>1</v>
      </c>
      <c r="B3" s="204" t="s">
        <v>4</v>
      </c>
      <c r="C3" s="204" t="s">
        <v>2</v>
      </c>
      <c r="D3" s="205" t="s">
        <v>21</v>
      </c>
      <c r="E3" s="205" t="s">
        <v>27</v>
      </c>
      <c r="F3" s="174" t="s">
        <v>3</v>
      </c>
      <c r="G3" s="174"/>
      <c r="H3" s="174"/>
      <c r="I3" s="174"/>
      <c r="J3" s="174"/>
      <c r="K3" s="174"/>
      <c r="L3" s="174"/>
    </row>
    <row r="4" spans="1:12" s="16" customFormat="1" ht="12" customHeight="1">
      <c r="A4" s="204"/>
      <c r="B4" s="204"/>
      <c r="C4" s="204"/>
      <c r="D4" s="205"/>
      <c r="E4" s="205"/>
      <c r="F4" s="174" t="s">
        <v>6</v>
      </c>
      <c r="G4" s="174" t="s">
        <v>3</v>
      </c>
      <c r="H4" s="174"/>
      <c r="I4" s="174"/>
      <c r="J4" s="174"/>
      <c r="K4" s="174"/>
      <c r="L4" s="174" t="s">
        <v>7</v>
      </c>
    </row>
    <row r="5" spans="1:12" s="16" customFormat="1" ht="31.5" customHeight="1">
      <c r="A5" s="204"/>
      <c r="B5" s="204"/>
      <c r="C5" s="204"/>
      <c r="D5" s="205"/>
      <c r="E5" s="205"/>
      <c r="F5" s="174"/>
      <c r="G5" s="174" t="s">
        <v>22</v>
      </c>
      <c r="H5" s="174"/>
      <c r="I5" s="174" t="s">
        <v>23</v>
      </c>
      <c r="J5" s="174" t="s">
        <v>26</v>
      </c>
      <c r="K5" s="174" t="s">
        <v>127</v>
      </c>
      <c r="L5" s="174"/>
    </row>
    <row r="6" spans="1:12" ht="73.5" customHeight="1">
      <c r="A6" s="204"/>
      <c r="B6" s="204"/>
      <c r="C6" s="204"/>
      <c r="D6" s="205"/>
      <c r="E6" s="205"/>
      <c r="F6" s="174"/>
      <c r="G6" s="17" t="s">
        <v>126</v>
      </c>
      <c r="H6" s="17" t="s">
        <v>24</v>
      </c>
      <c r="I6" s="174"/>
      <c r="J6" s="174"/>
      <c r="K6" s="174"/>
      <c r="L6" s="174"/>
    </row>
    <row r="7" spans="1:12" ht="11.25" customHeight="1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  <c r="H7" s="20">
        <v>8</v>
      </c>
      <c r="I7" s="20">
        <v>9</v>
      </c>
      <c r="J7" s="20">
        <v>10</v>
      </c>
      <c r="K7" s="20">
        <v>11</v>
      </c>
      <c r="L7" s="20">
        <v>12</v>
      </c>
    </row>
    <row r="8" spans="1:12" ht="19.5" customHeight="1">
      <c r="A8" s="73">
        <v>700</v>
      </c>
      <c r="B8" s="73">
        <v>70005</v>
      </c>
      <c r="C8" s="73">
        <v>2110</v>
      </c>
      <c r="D8" s="74">
        <v>183300</v>
      </c>
      <c r="E8" s="74">
        <f aca="true" t="shared" si="0" ref="E8:E18">SUM(F8,L8)</f>
        <v>183300</v>
      </c>
      <c r="F8" s="75">
        <f aca="true" t="shared" si="1" ref="F8:F18">SUM(G8:K8)</f>
        <v>183300</v>
      </c>
      <c r="G8" s="76">
        <v>21600</v>
      </c>
      <c r="H8" s="76">
        <v>161700</v>
      </c>
      <c r="I8" s="76">
        <v>0</v>
      </c>
      <c r="J8" s="76">
        <v>0</v>
      </c>
      <c r="K8" s="76">
        <v>0</v>
      </c>
      <c r="L8" s="76">
        <v>0</v>
      </c>
    </row>
    <row r="9" spans="1:12" ht="19.5" customHeight="1">
      <c r="A9" s="73">
        <v>710</v>
      </c>
      <c r="B9" s="73">
        <v>71012</v>
      </c>
      <c r="C9" s="73">
        <v>2110</v>
      </c>
      <c r="D9" s="74">
        <v>375000</v>
      </c>
      <c r="E9" s="74">
        <f t="shared" si="0"/>
        <v>375000</v>
      </c>
      <c r="F9" s="75">
        <f t="shared" si="1"/>
        <v>375000</v>
      </c>
      <c r="G9" s="76">
        <v>80000</v>
      </c>
      <c r="H9" s="76">
        <v>295000</v>
      </c>
      <c r="I9" s="76">
        <v>0</v>
      </c>
      <c r="J9" s="76">
        <v>0</v>
      </c>
      <c r="K9" s="76">
        <v>0</v>
      </c>
      <c r="L9" s="76">
        <v>0</v>
      </c>
    </row>
    <row r="10" spans="1:12" ht="19.5" customHeight="1">
      <c r="A10" s="73">
        <v>710</v>
      </c>
      <c r="B10" s="73">
        <v>71015</v>
      </c>
      <c r="C10" s="73">
        <v>2110</v>
      </c>
      <c r="D10" s="74">
        <v>497000</v>
      </c>
      <c r="E10" s="74">
        <f t="shared" si="0"/>
        <v>497000</v>
      </c>
      <c r="F10" s="75">
        <f t="shared" si="1"/>
        <v>497000</v>
      </c>
      <c r="G10" s="76">
        <v>422078</v>
      </c>
      <c r="H10" s="76">
        <v>74922</v>
      </c>
      <c r="I10" s="76">
        <v>0</v>
      </c>
      <c r="J10" s="76">
        <v>0</v>
      </c>
      <c r="K10" s="76">
        <v>0</v>
      </c>
      <c r="L10" s="76">
        <v>0</v>
      </c>
    </row>
    <row r="11" spans="1:12" ht="19.5" customHeight="1">
      <c r="A11" s="73">
        <v>710</v>
      </c>
      <c r="B11" s="73">
        <v>71015</v>
      </c>
      <c r="C11" s="73">
        <v>6410</v>
      </c>
      <c r="D11" s="74">
        <v>60000</v>
      </c>
      <c r="E11" s="74">
        <f>SUM(F11,L11)</f>
        <v>60000</v>
      </c>
      <c r="F11" s="75">
        <f>SUM(G11:K11)</f>
        <v>0</v>
      </c>
      <c r="G11" s="76">
        <v>0</v>
      </c>
      <c r="H11" s="76">
        <v>0</v>
      </c>
      <c r="I11" s="76">
        <v>0</v>
      </c>
      <c r="J11" s="76">
        <v>0</v>
      </c>
      <c r="K11" s="76">
        <v>0</v>
      </c>
      <c r="L11" s="76">
        <v>60000</v>
      </c>
    </row>
    <row r="12" spans="1:12" ht="19.5" customHeight="1">
      <c r="A12" s="73">
        <v>750</v>
      </c>
      <c r="B12" s="73">
        <v>75011</v>
      </c>
      <c r="C12" s="73">
        <v>2110</v>
      </c>
      <c r="D12" s="74">
        <v>59900</v>
      </c>
      <c r="E12" s="74">
        <f>SUM(F12,L12)</f>
        <v>59900</v>
      </c>
      <c r="F12" s="75">
        <f>SUM(G12:K12)</f>
        <v>59900</v>
      </c>
      <c r="G12" s="76">
        <v>0</v>
      </c>
      <c r="H12" s="76">
        <v>59900</v>
      </c>
      <c r="I12" s="76">
        <v>0</v>
      </c>
      <c r="J12" s="76">
        <v>0</v>
      </c>
      <c r="K12" s="76">
        <v>0</v>
      </c>
      <c r="L12" s="76">
        <v>0</v>
      </c>
    </row>
    <row r="13" spans="1:12" ht="19.5" customHeight="1">
      <c r="A13" s="73">
        <v>750</v>
      </c>
      <c r="B13" s="73">
        <v>75045</v>
      </c>
      <c r="C13" s="73">
        <v>2110</v>
      </c>
      <c r="D13" s="74">
        <v>23000</v>
      </c>
      <c r="E13" s="74">
        <f t="shared" si="0"/>
        <v>23000</v>
      </c>
      <c r="F13" s="75">
        <f t="shared" si="1"/>
        <v>23000</v>
      </c>
      <c r="G13" s="76">
        <v>18655</v>
      </c>
      <c r="H13" s="76">
        <v>4345</v>
      </c>
      <c r="I13" s="76">
        <v>0</v>
      </c>
      <c r="J13" s="76">
        <v>0</v>
      </c>
      <c r="K13" s="76">
        <v>0</v>
      </c>
      <c r="L13" s="76">
        <v>0</v>
      </c>
    </row>
    <row r="14" spans="1:12" ht="19.5" customHeight="1">
      <c r="A14" s="73">
        <v>754</v>
      </c>
      <c r="B14" s="73">
        <v>75411</v>
      </c>
      <c r="C14" s="73">
        <v>2110</v>
      </c>
      <c r="D14" s="74">
        <v>3403000</v>
      </c>
      <c r="E14" s="74">
        <f t="shared" si="0"/>
        <v>3403000</v>
      </c>
      <c r="F14" s="75">
        <f t="shared" si="1"/>
        <v>3403000</v>
      </c>
      <c r="G14" s="76">
        <v>2621675</v>
      </c>
      <c r="H14" s="76">
        <v>681125</v>
      </c>
      <c r="I14" s="76">
        <v>0</v>
      </c>
      <c r="J14" s="76">
        <v>100200</v>
      </c>
      <c r="K14" s="76">
        <v>0</v>
      </c>
      <c r="L14" s="76">
        <v>0</v>
      </c>
    </row>
    <row r="15" spans="1:12" ht="19.5" customHeight="1">
      <c r="A15" s="73">
        <v>755</v>
      </c>
      <c r="B15" s="73">
        <v>75515</v>
      </c>
      <c r="C15" s="73">
        <v>2110</v>
      </c>
      <c r="D15" s="74">
        <v>185400</v>
      </c>
      <c r="E15" s="74">
        <f>SUM(F15,L15)</f>
        <v>185400</v>
      </c>
      <c r="F15" s="75">
        <f>SUM(G15:K15)</f>
        <v>185400</v>
      </c>
      <c r="G15" s="76">
        <v>23978</v>
      </c>
      <c r="H15" s="76">
        <v>101476</v>
      </c>
      <c r="I15" s="76">
        <v>59946</v>
      </c>
      <c r="J15" s="76">
        <v>0</v>
      </c>
      <c r="K15" s="76">
        <v>0</v>
      </c>
      <c r="L15" s="76">
        <v>0</v>
      </c>
    </row>
    <row r="16" spans="1:12" ht="19.5" customHeight="1">
      <c r="A16" s="73">
        <v>851</v>
      </c>
      <c r="B16" s="73">
        <v>85156</v>
      </c>
      <c r="C16" s="73">
        <v>2110</v>
      </c>
      <c r="D16" s="74">
        <v>1791000</v>
      </c>
      <c r="E16" s="74">
        <f t="shared" si="0"/>
        <v>1791000</v>
      </c>
      <c r="F16" s="75">
        <f t="shared" si="1"/>
        <v>1791000</v>
      </c>
      <c r="G16" s="76">
        <v>0</v>
      </c>
      <c r="H16" s="76">
        <v>1791000</v>
      </c>
      <c r="I16" s="76">
        <v>0</v>
      </c>
      <c r="J16" s="76">
        <v>0</v>
      </c>
      <c r="K16" s="76">
        <v>0</v>
      </c>
      <c r="L16" s="76">
        <v>0</v>
      </c>
    </row>
    <row r="17" spans="1:12" ht="19.5" customHeight="1">
      <c r="A17" s="73">
        <v>852</v>
      </c>
      <c r="B17" s="73">
        <v>85205</v>
      </c>
      <c r="C17" s="73">
        <v>2110</v>
      </c>
      <c r="D17" s="74">
        <v>9000</v>
      </c>
      <c r="E17" s="74">
        <f t="shared" si="0"/>
        <v>9000</v>
      </c>
      <c r="F17" s="75">
        <f t="shared" si="1"/>
        <v>9000</v>
      </c>
      <c r="G17" s="76">
        <v>8600</v>
      </c>
      <c r="H17" s="76">
        <v>400</v>
      </c>
      <c r="I17" s="76">
        <v>0</v>
      </c>
      <c r="J17" s="76">
        <v>0</v>
      </c>
      <c r="K17" s="76">
        <v>0</v>
      </c>
      <c r="L17" s="76">
        <v>0</v>
      </c>
    </row>
    <row r="18" spans="1:12" ht="19.5" customHeight="1">
      <c r="A18" s="73">
        <v>853</v>
      </c>
      <c r="B18" s="73">
        <v>85321</v>
      </c>
      <c r="C18" s="73">
        <v>2110</v>
      </c>
      <c r="D18" s="74">
        <v>131000</v>
      </c>
      <c r="E18" s="74">
        <f t="shared" si="0"/>
        <v>131000</v>
      </c>
      <c r="F18" s="75">
        <f t="shared" si="1"/>
        <v>131000</v>
      </c>
      <c r="G18" s="76">
        <v>118190</v>
      </c>
      <c r="H18" s="76">
        <v>12810</v>
      </c>
      <c r="I18" s="76">
        <v>0</v>
      </c>
      <c r="J18" s="76">
        <v>0</v>
      </c>
      <c r="K18" s="76">
        <v>0</v>
      </c>
      <c r="L18" s="76">
        <v>0</v>
      </c>
    </row>
    <row r="19" spans="1:12" ht="19.5" customHeight="1">
      <c r="A19" s="206" t="s">
        <v>17</v>
      </c>
      <c r="B19" s="207"/>
      <c r="C19" s="207"/>
      <c r="D19" s="77">
        <f aca="true" t="shared" si="2" ref="D19:L19">SUM(D8:D18)</f>
        <v>6717600</v>
      </c>
      <c r="E19" s="77">
        <f t="shared" si="2"/>
        <v>6717600</v>
      </c>
      <c r="F19" s="77">
        <f t="shared" si="2"/>
        <v>6657600</v>
      </c>
      <c r="G19" s="77">
        <f t="shared" si="2"/>
        <v>3314776</v>
      </c>
      <c r="H19" s="77">
        <f t="shared" si="2"/>
        <v>3182678</v>
      </c>
      <c r="I19" s="77">
        <f t="shared" si="2"/>
        <v>59946</v>
      </c>
      <c r="J19" s="77">
        <f t="shared" si="2"/>
        <v>100200</v>
      </c>
      <c r="K19" s="77">
        <f t="shared" si="2"/>
        <v>0</v>
      </c>
      <c r="L19" s="77">
        <f t="shared" si="2"/>
        <v>60000</v>
      </c>
    </row>
    <row r="21" spans="1:9" ht="12.75">
      <c r="A21" s="203"/>
      <c r="B21" s="203"/>
      <c r="C21" s="203"/>
      <c r="D21" s="203"/>
      <c r="E21" s="203"/>
      <c r="F21" s="203"/>
      <c r="G21" s="203"/>
      <c r="H21" s="203"/>
      <c r="I21" s="19"/>
    </row>
    <row r="22" spans="1:9" ht="12.75">
      <c r="A22" s="203"/>
      <c r="B22" s="203"/>
      <c r="C22" s="203"/>
      <c r="D22" s="203"/>
      <c r="E22" s="203"/>
      <c r="F22" s="203"/>
      <c r="G22" s="203"/>
      <c r="H22" s="203"/>
      <c r="I22" s="19"/>
    </row>
  </sheetData>
  <sheetProtection/>
  <mergeCells count="17">
    <mergeCell ref="A1:L1"/>
    <mergeCell ref="F3:L3"/>
    <mergeCell ref="F4:F6"/>
    <mergeCell ref="G4:K4"/>
    <mergeCell ref="L4:L6"/>
    <mergeCell ref="G5:H5"/>
    <mergeCell ref="J5:J6"/>
    <mergeCell ref="K5:K6"/>
    <mergeCell ref="I5:I6"/>
    <mergeCell ref="A22:H22"/>
    <mergeCell ref="A21:H21"/>
    <mergeCell ref="A3:A6"/>
    <mergeCell ref="B3:B6"/>
    <mergeCell ref="C3:C6"/>
    <mergeCell ref="D3:D6"/>
    <mergeCell ref="E3:E6"/>
    <mergeCell ref="A19:C19"/>
  </mergeCells>
  <printOptions horizontalCentered="1"/>
  <pageMargins left="0.3937007874015748" right="0.3937007874015748" top="1.7716535433070868" bottom="0.5118110236220472" header="0.5905511811023623" footer="0.5118110236220472"/>
  <pageSetup fitToHeight="1" fitToWidth="1" horizontalDpi="600" verticalDpi="600" orientation="landscape" paperSize="9" scale="82" r:id="rId1"/>
  <headerFooter alignWithMargins="0">
    <oddHeader>&amp;RZałącznik nr 4
do uchwały Nr XIV/123/2015
Rady Powiatu w Policach
z dnia 18 grudnia 2015 r.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showGridLines="0" defaultGridColor="0" view="pageLayout" colorId="8" workbookViewId="0" topLeftCell="A1">
      <selection activeCell="J10" sqref="J10"/>
    </sheetView>
  </sheetViews>
  <sheetFormatPr defaultColWidth="9.00390625" defaultRowHeight="12.75"/>
  <cols>
    <col min="1" max="1" width="5.625" style="2" bestFit="1" customWidth="1"/>
    <col min="2" max="2" width="8.875" style="2" bestFit="1" customWidth="1"/>
    <col min="3" max="3" width="6.875" style="2" customWidth="1"/>
    <col min="4" max="12" width="16.75390625" style="2" customWidth="1"/>
  </cols>
  <sheetData>
    <row r="1" spans="1:12" ht="75" customHeight="1">
      <c r="A1" s="198" t="s">
        <v>168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</row>
    <row r="2" spans="6:12" ht="19.5" customHeight="1">
      <c r="F2" s="1"/>
      <c r="G2" s="1"/>
      <c r="H2" s="1"/>
      <c r="I2" s="1"/>
      <c r="J2" s="3"/>
      <c r="L2" s="23" t="s">
        <v>0</v>
      </c>
    </row>
    <row r="3" spans="1:12" s="16" customFormat="1" ht="17.25" customHeight="1">
      <c r="A3" s="204" t="s">
        <v>1</v>
      </c>
      <c r="B3" s="204" t="s">
        <v>4</v>
      </c>
      <c r="C3" s="204" t="s">
        <v>2</v>
      </c>
      <c r="D3" s="205" t="s">
        <v>21</v>
      </c>
      <c r="E3" s="205" t="s">
        <v>27</v>
      </c>
      <c r="F3" s="174" t="s">
        <v>3</v>
      </c>
      <c r="G3" s="174"/>
      <c r="H3" s="174"/>
      <c r="I3" s="174"/>
      <c r="J3" s="174"/>
      <c r="K3" s="174"/>
      <c r="L3" s="174"/>
    </row>
    <row r="4" spans="1:12" s="16" customFormat="1" ht="12" customHeight="1">
      <c r="A4" s="204"/>
      <c r="B4" s="204"/>
      <c r="C4" s="204"/>
      <c r="D4" s="205"/>
      <c r="E4" s="205"/>
      <c r="F4" s="174" t="s">
        <v>6</v>
      </c>
      <c r="G4" s="174" t="s">
        <v>3</v>
      </c>
      <c r="H4" s="174"/>
      <c r="I4" s="174"/>
      <c r="J4" s="174"/>
      <c r="K4" s="174"/>
      <c r="L4" s="174" t="s">
        <v>7</v>
      </c>
    </row>
    <row r="5" spans="1:12" s="16" customFormat="1" ht="36.75" customHeight="1">
      <c r="A5" s="204"/>
      <c r="B5" s="204"/>
      <c r="C5" s="204"/>
      <c r="D5" s="205"/>
      <c r="E5" s="205"/>
      <c r="F5" s="174"/>
      <c r="G5" s="174" t="s">
        <v>22</v>
      </c>
      <c r="H5" s="174"/>
      <c r="I5" s="174" t="s">
        <v>23</v>
      </c>
      <c r="J5" s="174" t="s">
        <v>26</v>
      </c>
      <c r="K5" s="174" t="s">
        <v>129</v>
      </c>
      <c r="L5" s="174"/>
    </row>
    <row r="6" spans="1:12" s="2" customFormat="1" ht="69.75" customHeight="1">
      <c r="A6" s="204"/>
      <c r="B6" s="204"/>
      <c r="C6" s="204"/>
      <c r="D6" s="205"/>
      <c r="E6" s="205"/>
      <c r="F6" s="174"/>
      <c r="G6" s="17" t="s">
        <v>128</v>
      </c>
      <c r="H6" s="17" t="s">
        <v>120</v>
      </c>
      <c r="I6" s="174"/>
      <c r="J6" s="174"/>
      <c r="K6" s="174"/>
      <c r="L6" s="174"/>
    </row>
    <row r="7" spans="1:12" s="2" customFormat="1" ht="11.25" customHeight="1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  <c r="H7" s="20">
        <v>8</v>
      </c>
      <c r="I7" s="20">
        <v>9</v>
      </c>
      <c r="J7" s="20">
        <v>10</v>
      </c>
      <c r="K7" s="20">
        <v>11</v>
      </c>
      <c r="L7" s="20">
        <v>12</v>
      </c>
    </row>
    <row r="8" spans="1:12" s="2" customFormat="1" ht="19.5" customHeight="1">
      <c r="A8" s="78">
        <v>600</v>
      </c>
      <c r="B8" s="78">
        <v>60014</v>
      </c>
      <c r="C8" s="78">
        <v>2310</v>
      </c>
      <c r="D8" s="74">
        <v>0</v>
      </c>
      <c r="E8" s="74">
        <f>SUM(F8,L8)</f>
        <v>100000</v>
      </c>
      <c r="F8" s="76">
        <f>SUM(G8:K8)</f>
        <v>100000</v>
      </c>
      <c r="G8" s="76">
        <v>0</v>
      </c>
      <c r="H8" s="76">
        <v>0</v>
      </c>
      <c r="I8" s="76">
        <v>100000</v>
      </c>
      <c r="J8" s="76">
        <v>0</v>
      </c>
      <c r="K8" s="76">
        <v>0</v>
      </c>
      <c r="L8" s="76">
        <v>0</v>
      </c>
    </row>
    <row r="9" spans="1:12" s="2" customFormat="1" ht="19.5" customHeight="1">
      <c r="A9" s="78">
        <v>600</v>
      </c>
      <c r="B9" s="78">
        <v>60014</v>
      </c>
      <c r="C9" s="78">
        <v>6300</v>
      </c>
      <c r="D9" s="74">
        <v>1000000</v>
      </c>
      <c r="E9" s="74">
        <f>SUM(F9,L9)</f>
        <v>0</v>
      </c>
      <c r="F9" s="76">
        <f>SUM(G9:K9)</f>
        <v>0</v>
      </c>
      <c r="G9" s="76">
        <v>0</v>
      </c>
      <c r="H9" s="76">
        <v>0</v>
      </c>
      <c r="I9" s="76">
        <v>0</v>
      </c>
      <c r="J9" s="76">
        <v>0</v>
      </c>
      <c r="K9" s="76">
        <v>0</v>
      </c>
      <c r="L9" s="76">
        <v>0</v>
      </c>
    </row>
    <row r="10" spans="1:12" s="2" customFormat="1" ht="19.5" customHeight="1">
      <c r="A10" s="78">
        <v>853</v>
      </c>
      <c r="B10" s="78">
        <v>85311</v>
      </c>
      <c r="C10" s="78">
        <v>2320</v>
      </c>
      <c r="D10" s="74">
        <v>9864</v>
      </c>
      <c r="E10" s="74">
        <f>SUM(F10,L10)</f>
        <v>9864</v>
      </c>
      <c r="F10" s="76">
        <f>SUM(G10:K10)</f>
        <v>9864</v>
      </c>
      <c r="G10" s="76">
        <v>0</v>
      </c>
      <c r="H10" s="76">
        <v>0</v>
      </c>
      <c r="I10" s="76">
        <v>9864</v>
      </c>
      <c r="J10" s="76">
        <v>0</v>
      </c>
      <c r="K10" s="76">
        <v>0</v>
      </c>
      <c r="L10" s="76">
        <v>0</v>
      </c>
    </row>
    <row r="11" spans="1:12" s="2" customFormat="1" ht="19.5" customHeight="1">
      <c r="A11" s="78">
        <v>854</v>
      </c>
      <c r="B11" s="78">
        <v>85406</v>
      </c>
      <c r="C11" s="78">
        <v>2710</v>
      </c>
      <c r="D11" s="74">
        <v>10000</v>
      </c>
      <c r="E11" s="74">
        <f>SUM(F11,L11)</f>
        <v>0</v>
      </c>
      <c r="F11" s="76">
        <f>SUM(G11:K11)</f>
        <v>0</v>
      </c>
      <c r="G11" s="76">
        <v>0</v>
      </c>
      <c r="H11" s="76">
        <v>0</v>
      </c>
      <c r="I11" s="76">
        <v>0</v>
      </c>
      <c r="J11" s="76">
        <v>0</v>
      </c>
      <c r="K11" s="76">
        <v>0</v>
      </c>
      <c r="L11" s="76">
        <v>0</v>
      </c>
    </row>
    <row r="12" spans="1:12" s="2" customFormat="1" ht="19.5" customHeight="1">
      <c r="A12" s="78">
        <v>900</v>
      </c>
      <c r="B12" s="78">
        <v>90095</v>
      </c>
      <c r="C12" s="78">
        <v>6300</v>
      </c>
      <c r="D12" s="74">
        <v>0</v>
      </c>
      <c r="E12" s="74">
        <f>SUM(F12,L12)</f>
        <v>100000</v>
      </c>
      <c r="F12" s="76">
        <f>SUM(G12:K12)</f>
        <v>0</v>
      </c>
      <c r="G12" s="76">
        <v>0</v>
      </c>
      <c r="H12" s="76">
        <v>0</v>
      </c>
      <c r="I12" s="76">
        <v>0</v>
      </c>
      <c r="J12" s="76">
        <v>0</v>
      </c>
      <c r="K12" s="76">
        <v>0</v>
      </c>
      <c r="L12" s="76">
        <v>100000</v>
      </c>
    </row>
    <row r="13" spans="1:12" s="2" customFormat="1" ht="19.5" customHeight="1">
      <c r="A13" s="208" t="s">
        <v>17</v>
      </c>
      <c r="B13" s="209"/>
      <c r="C13" s="209"/>
      <c r="D13" s="77">
        <f>SUM(D8:D12)</f>
        <v>1019864</v>
      </c>
      <c r="E13" s="77">
        <f aca="true" t="shared" si="0" ref="E13:L13">SUM(E8:E12)</f>
        <v>209864</v>
      </c>
      <c r="F13" s="77">
        <f t="shared" si="0"/>
        <v>109864</v>
      </c>
      <c r="G13" s="77">
        <f t="shared" si="0"/>
        <v>0</v>
      </c>
      <c r="H13" s="77">
        <f t="shared" si="0"/>
        <v>0</v>
      </c>
      <c r="I13" s="77">
        <f t="shared" si="0"/>
        <v>109864</v>
      </c>
      <c r="J13" s="77">
        <f t="shared" si="0"/>
        <v>0</v>
      </c>
      <c r="K13" s="77">
        <f t="shared" si="0"/>
        <v>0</v>
      </c>
      <c r="L13" s="77">
        <f t="shared" si="0"/>
        <v>100000</v>
      </c>
    </row>
  </sheetData>
  <sheetProtection/>
  <mergeCells count="15">
    <mergeCell ref="A13:C13"/>
    <mergeCell ref="A1:L1"/>
    <mergeCell ref="A3:A6"/>
    <mergeCell ref="B3:B6"/>
    <mergeCell ref="C3:C6"/>
    <mergeCell ref="D3:D6"/>
    <mergeCell ref="E3:E6"/>
    <mergeCell ref="F3:L3"/>
    <mergeCell ref="F4:F6"/>
    <mergeCell ref="L4:L6"/>
    <mergeCell ref="G5:H5"/>
    <mergeCell ref="G4:K4"/>
    <mergeCell ref="I5:I6"/>
    <mergeCell ref="J5:J6"/>
    <mergeCell ref="K5:K6"/>
  </mergeCells>
  <printOptions horizontalCentered="1"/>
  <pageMargins left="0.3937007874015748" right="0.3937007874015748" top="1.3779527559055118" bottom="0.5905511811023623" header="0.5905511811023623" footer="0.5118110236220472"/>
  <pageSetup fitToHeight="1" fitToWidth="1" horizontalDpi="600" verticalDpi="600" orientation="landscape" paperSize="9" scale="82" r:id="rId1"/>
  <headerFooter alignWithMargins="0">
    <oddHeader>&amp;RZałącznik nr 5
do uchwały Nr XIV/123/2015
Rady Powiatu w Policach
z dnia 18 grudnia 2015 r.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showGridLines="0" view="pageLayout" workbookViewId="0" topLeftCell="A1">
      <selection activeCell="F3" sqref="F3"/>
    </sheetView>
  </sheetViews>
  <sheetFormatPr defaultColWidth="9.00390625" defaultRowHeight="12.75"/>
  <cols>
    <col min="1" max="1" width="4.00390625" style="2" customWidth="1"/>
    <col min="2" max="2" width="8.125" style="2" customWidth="1"/>
    <col min="3" max="3" width="9.875" style="2" customWidth="1"/>
    <col min="4" max="4" width="5.75390625" style="2" customWidth="1"/>
    <col min="5" max="5" width="48.25390625" style="2" bestFit="1" customWidth="1"/>
    <col min="6" max="6" width="22.375" style="2" customWidth="1"/>
    <col min="7" max="16384" width="9.125" style="2" customWidth="1"/>
  </cols>
  <sheetData>
    <row r="1" spans="1:10" ht="48" customHeight="1">
      <c r="A1" s="198" t="s">
        <v>169</v>
      </c>
      <c r="B1" s="198"/>
      <c r="C1" s="198"/>
      <c r="D1" s="198"/>
      <c r="E1" s="198"/>
      <c r="F1" s="198"/>
      <c r="G1" s="130"/>
      <c r="I1" s="12"/>
      <c r="J1" s="12"/>
    </row>
    <row r="2" spans="1:10" ht="19.5" customHeight="1">
      <c r="A2" s="13"/>
      <c r="B2" s="13"/>
      <c r="C2" s="13"/>
      <c r="D2" s="13"/>
      <c r="E2" s="13"/>
      <c r="F2" s="23" t="s">
        <v>0</v>
      </c>
      <c r="I2" s="12"/>
      <c r="J2" s="12"/>
    </row>
    <row r="3" spans="1:6" ht="64.5" customHeight="1">
      <c r="A3" s="6" t="s">
        <v>10</v>
      </c>
      <c r="B3" s="6" t="s">
        <v>1</v>
      </c>
      <c r="C3" s="6" t="s">
        <v>4</v>
      </c>
      <c r="D3" s="6" t="s">
        <v>2</v>
      </c>
      <c r="E3" s="6" t="s">
        <v>18</v>
      </c>
      <c r="F3" s="7" t="s">
        <v>19</v>
      </c>
    </row>
    <row r="4" spans="1:6" ht="12" customHeight="1">
      <c r="A4" s="11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</row>
    <row r="5" spans="1:6" ht="30" customHeight="1">
      <c r="A5" s="84">
        <v>1</v>
      </c>
      <c r="B5" s="85">
        <v>921</v>
      </c>
      <c r="C5" s="85">
        <v>92116</v>
      </c>
      <c r="D5" s="85">
        <v>2480</v>
      </c>
      <c r="E5" s="85" t="s">
        <v>29</v>
      </c>
      <c r="F5" s="86">
        <v>50000</v>
      </c>
    </row>
    <row r="6" spans="1:6" ht="30" customHeight="1">
      <c r="A6" s="210" t="s">
        <v>17</v>
      </c>
      <c r="B6" s="211"/>
      <c r="C6" s="211"/>
      <c r="D6" s="211"/>
      <c r="E6" s="212"/>
      <c r="F6" s="87">
        <f>SUM(F5:F5)</f>
        <v>50000</v>
      </c>
    </row>
    <row r="8" ht="12.75">
      <c r="A8" s="14"/>
    </row>
  </sheetData>
  <sheetProtection/>
  <mergeCells count="2">
    <mergeCell ref="A6:E6"/>
    <mergeCell ref="A1:F1"/>
  </mergeCells>
  <printOptions horizontalCentered="1"/>
  <pageMargins left="0.3937007874015748" right="0.3937007874015748" top="1.3779527559055118" bottom="0.5905511811023623" header="0.5905511811023623" footer="0.5118110236220472"/>
  <pageSetup fitToHeight="1" fitToWidth="1" horizontalDpi="600" verticalDpi="600" orientation="landscape" paperSize="9" r:id="rId1"/>
  <headerFooter alignWithMargins="0">
    <oddHeader>&amp;RZałącznik nr 6
do uchwały Nr XIV/123/2015
Rady Powiatu w Policach
z dnia 18 grudnia 2015 r.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showGridLines="0" view="pageLayout" workbookViewId="0" topLeftCell="A1">
      <selection activeCell="F8" sqref="F8"/>
    </sheetView>
  </sheetViews>
  <sheetFormatPr defaultColWidth="9.00390625" defaultRowHeight="12.75"/>
  <cols>
    <col min="1" max="1" width="4.00390625" style="2" customWidth="1"/>
    <col min="2" max="2" width="8.125" style="2" customWidth="1"/>
    <col min="3" max="3" width="9.875" style="2" customWidth="1"/>
    <col min="4" max="4" width="5.75390625" style="2" customWidth="1"/>
    <col min="5" max="5" width="48.25390625" style="2" bestFit="1" customWidth="1"/>
    <col min="6" max="6" width="22.375" style="2" customWidth="1"/>
    <col min="7" max="16384" width="9.125" style="2" customWidth="1"/>
  </cols>
  <sheetData>
    <row r="1" spans="1:10" ht="48" customHeight="1">
      <c r="A1" s="198" t="s">
        <v>170</v>
      </c>
      <c r="B1" s="198"/>
      <c r="C1" s="198"/>
      <c r="D1" s="198"/>
      <c r="E1" s="198"/>
      <c r="F1" s="198"/>
      <c r="G1" s="18"/>
      <c r="I1" s="12"/>
      <c r="J1" s="12"/>
    </row>
    <row r="2" spans="1:10" ht="19.5" customHeight="1">
      <c r="A2" s="13"/>
      <c r="B2" s="13"/>
      <c r="C2" s="13"/>
      <c r="D2" s="13"/>
      <c r="E2" s="13"/>
      <c r="F2" s="23" t="s">
        <v>0</v>
      </c>
      <c r="I2" s="12"/>
      <c r="J2" s="12"/>
    </row>
    <row r="3" spans="1:6" ht="64.5" customHeight="1">
      <c r="A3" s="6" t="s">
        <v>10</v>
      </c>
      <c r="B3" s="6" t="s">
        <v>1</v>
      </c>
      <c r="C3" s="6" t="s">
        <v>4</v>
      </c>
      <c r="D3" s="6" t="s">
        <v>2</v>
      </c>
      <c r="E3" s="6" t="s">
        <v>18</v>
      </c>
      <c r="F3" s="7" t="s">
        <v>19</v>
      </c>
    </row>
    <row r="4" spans="1:6" ht="12" customHeight="1">
      <c r="A4" s="11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</row>
    <row r="5" spans="1:6" ht="30" customHeight="1">
      <c r="A5" s="71">
        <v>1</v>
      </c>
      <c r="B5" s="79">
        <v>801</v>
      </c>
      <c r="C5" s="79">
        <v>80120</v>
      </c>
      <c r="D5" s="79">
        <v>2540</v>
      </c>
      <c r="E5" s="79" t="s">
        <v>28</v>
      </c>
      <c r="F5" s="80">
        <v>170090</v>
      </c>
    </row>
    <row r="6" spans="1:6" ht="30" customHeight="1">
      <c r="A6" s="81">
        <v>2</v>
      </c>
      <c r="B6" s="82">
        <v>801</v>
      </c>
      <c r="C6" s="82">
        <v>80120</v>
      </c>
      <c r="D6" s="82">
        <v>2540</v>
      </c>
      <c r="E6" s="82" t="s">
        <v>159</v>
      </c>
      <c r="F6" s="83">
        <v>225554</v>
      </c>
    </row>
    <row r="7" spans="1:6" ht="30" customHeight="1">
      <c r="A7" s="81">
        <v>3</v>
      </c>
      <c r="B7" s="82">
        <v>801</v>
      </c>
      <c r="C7" s="82">
        <v>80130</v>
      </c>
      <c r="D7" s="82">
        <v>2540</v>
      </c>
      <c r="E7" s="82" t="s">
        <v>28</v>
      </c>
      <c r="F7" s="83">
        <v>109036</v>
      </c>
    </row>
    <row r="8" spans="1:6" ht="30" customHeight="1">
      <c r="A8" s="81">
        <v>4</v>
      </c>
      <c r="B8" s="82">
        <v>801</v>
      </c>
      <c r="C8" s="82">
        <v>80130</v>
      </c>
      <c r="D8" s="82">
        <v>2540</v>
      </c>
      <c r="E8" s="82" t="s">
        <v>159</v>
      </c>
      <c r="F8" s="83">
        <v>81564</v>
      </c>
    </row>
    <row r="9" spans="1:8" ht="30" customHeight="1">
      <c r="A9" s="81">
        <v>5</v>
      </c>
      <c r="B9" s="82">
        <v>853</v>
      </c>
      <c r="C9" s="82">
        <v>85311</v>
      </c>
      <c r="D9" s="82">
        <v>2580</v>
      </c>
      <c r="E9" s="82" t="s">
        <v>30</v>
      </c>
      <c r="F9" s="83">
        <v>49320</v>
      </c>
      <c r="H9" s="60"/>
    </row>
    <row r="10" spans="1:6" ht="30" customHeight="1">
      <c r="A10" s="210" t="s">
        <v>17</v>
      </c>
      <c r="B10" s="211"/>
      <c r="C10" s="211"/>
      <c r="D10" s="211"/>
      <c r="E10" s="212"/>
      <c r="F10" s="87">
        <f>SUM(F5:F9)</f>
        <v>635564</v>
      </c>
    </row>
    <row r="12" ht="12.75">
      <c r="A12" s="14"/>
    </row>
  </sheetData>
  <sheetProtection/>
  <mergeCells count="2">
    <mergeCell ref="A1:F1"/>
    <mergeCell ref="A10:E10"/>
  </mergeCells>
  <printOptions horizontalCentered="1"/>
  <pageMargins left="0.3937007874015748" right="0.3937007874015748" top="1.3779527559055118" bottom="0.5905511811023623" header="0.5905511811023623" footer="0.5118110236220472"/>
  <pageSetup fitToHeight="1" fitToWidth="1" horizontalDpi="600" verticalDpi="600" orientation="landscape" paperSize="9" r:id="rId1"/>
  <headerFooter alignWithMargins="0">
    <oddHeader>&amp;RZałącznik nr 7
do uchwały Nr XIV/123/2015
Rady Powiatu w Policach
z dnia 18 grudnia 2015 r.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showGridLines="0" view="pageLayout" workbookViewId="0" topLeftCell="A1">
      <selection activeCell="F5" sqref="F5"/>
    </sheetView>
  </sheetViews>
  <sheetFormatPr defaultColWidth="9.00390625" defaultRowHeight="12.75"/>
  <cols>
    <col min="1" max="1" width="3.875" style="57" bestFit="1" customWidth="1"/>
    <col min="2" max="2" width="5.625" style="57" bestFit="1" customWidth="1"/>
    <col min="3" max="3" width="8.875" style="57" bestFit="1" customWidth="1"/>
    <col min="4" max="4" width="5.625" style="57" bestFit="1" customWidth="1"/>
    <col min="5" max="6" width="40.75390625" style="57" customWidth="1"/>
    <col min="7" max="7" width="13.625" style="57" bestFit="1" customWidth="1"/>
    <col min="8" max="8" width="9.25390625" style="56" bestFit="1" customWidth="1"/>
    <col min="9" max="9" width="12.25390625" style="56" bestFit="1" customWidth="1"/>
    <col min="10" max="16384" width="9.125" style="57" customWidth="1"/>
  </cols>
  <sheetData>
    <row r="1" spans="1:8" ht="15.75">
      <c r="A1" s="198" t="s">
        <v>171</v>
      </c>
      <c r="B1" s="198"/>
      <c r="C1" s="198"/>
      <c r="D1" s="198"/>
      <c r="E1" s="198"/>
      <c r="F1" s="198"/>
      <c r="G1" s="198"/>
      <c r="H1" s="4"/>
    </row>
    <row r="2" spans="1:7" ht="19.5" customHeight="1">
      <c r="A2" s="13"/>
      <c r="B2" s="13"/>
      <c r="C2" s="13"/>
      <c r="D2" s="13"/>
      <c r="E2" s="13"/>
      <c r="F2" s="13"/>
      <c r="G2" s="95" t="s">
        <v>0</v>
      </c>
    </row>
    <row r="3" spans="1:7" ht="25.5">
      <c r="A3" s="6" t="s">
        <v>10</v>
      </c>
      <c r="B3" s="6" t="s">
        <v>1</v>
      </c>
      <c r="C3" s="6" t="s">
        <v>4</v>
      </c>
      <c r="D3" s="6" t="s">
        <v>2</v>
      </c>
      <c r="E3" s="7" t="s">
        <v>140</v>
      </c>
      <c r="F3" s="7" t="s">
        <v>31</v>
      </c>
      <c r="G3" s="7" t="s">
        <v>20</v>
      </c>
    </row>
    <row r="4" spans="1:9" s="15" customFormat="1" ht="8.25">
      <c r="A4" s="11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24"/>
      <c r="I4" s="24"/>
    </row>
    <row r="5" spans="1:9" s="63" customFormat="1" ht="38.25">
      <c r="A5" s="88">
        <v>1</v>
      </c>
      <c r="B5" s="88">
        <v>600</v>
      </c>
      <c r="C5" s="88">
        <v>60014</v>
      </c>
      <c r="D5" s="88">
        <v>2310</v>
      </c>
      <c r="E5" s="61" t="s">
        <v>154</v>
      </c>
      <c r="F5" s="61" t="s">
        <v>35</v>
      </c>
      <c r="G5" s="89">
        <v>100000</v>
      </c>
      <c r="H5" s="62"/>
      <c r="I5" s="62"/>
    </row>
    <row r="6" spans="1:9" s="65" customFormat="1" ht="38.25">
      <c r="A6" s="88">
        <v>2</v>
      </c>
      <c r="B6" s="88">
        <v>853</v>
      </c>
      <c r="C6" s="88">
        <v>85311</v>
      </c>
      <c r="D6" s="88">
        <v>2320</v>
      </c>
      <c r="E6" s="61" t="s">
        <v>155</v>
      </c>
      <c r="F6" s="61" t="s">
        <v>121</v>
      </c>
      <c r="G6" s="89">
        <v>9864</v>
      </c>
      <c r="H6" s="64"/>
      <c r="I6" s="64"/>
    </row>
    <row r="7" spans="1:9" s="65" customFormat="1" ht="63.75">
      <c r="A7" s="88">
        <v>3</v>
      </c>
      <c r="B7" s="88">
        <v>900</v>
      </c>
      <c r="C7" s="88">
        <v>90095</v>
      </c>
      <c r="D7" s="88">
        <v>6300</v>
      </c>
      <c r="E7" s="131" t="s">
        <v>207</v>
      </c>
      <c r="F7" s="131" t="s">
        <v>206</v>
      </c>
      <c r="G7" s="89">
        <v>100000</v>
      </c>
      <c r="H7" s="64"/>
      <c r="I7" s="64"/>
    </row>
    <row r="8" spans="1:7" ht="15">
      <c r="A8" s="213" t="s">
        <v>17</v>
      </c>
      <c r="B8" s="214"/>
      <c r="C8" s="214"/>
      <c r="D8" s="214"/>
      <c r="E8" s="214"/>
      <c r="F8" s="215"/>
      <c r="G8" s="90">
        <f>SUM(G5:G7)</f>
        <v>209864</v>
      </c>
    </row>
  </sheetData>
  <sheetProtection/>
  <mergeCells count="2">
    <mergeCell ref="A1:G1"/>
    <mergeCell ref="A8:F8"/>
  </mergeCells>
  <printOptions horizontalCentered="1"/>
  <pageMargins left="0.3937007874015748" right="0.3937007874015748" top="1.968503937007874" bottom="0.5905511811023623" header="0.5905511811023623" footer="0.5118110236220472"/>
  <pageSetup fitToHeight="1" fitToWidth="1" horizontalDpi="600" verticalDpi="600" orientation="landscape" paperSize="9" r:id="rId1"/>
  <headerFooter alignWithMargins="0">
    <oddHeader>&amp;RZałącznik nr 8
do uchwały Nr XIV/123/2015
Rady Powiatu w Policach
z dnia 18 grudnia 2015 r.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showGridLines="0" view="pageLayout" workbookViewId="0" topLeftCell="A1">
      <selection activeCell="H11" sqref="H11"/>
    </sheetView>
  </sheetViews>
  <sheetFormatPr defaultColWidth="9.00390625" defaultRowHeight="12.75"/>
  <cols>
    <col min="1" max="1" width="4.00390625" style="57" bestFit="1" customWidth="1"/>
    <col min="2" max="2" width="5.75390625" style="57" bestFit="1" customWidth="1"/>
    <col min="3" max="3" width="9.00390625" style="57" bestFit="1" customWidth="1"/>
    <col min="4" max="4" width="5.625" style="57" bestFit="1" customWidth="1"/>
    <col min="5" max="6" width="40.75390625" style="57" customWidth="1"/>
    <col min="7" max="7" width="13.625" style="57" bestFit="1" customWidth="1"/>
    <col min="8" max="8" width="9.25390625" style="56" bestFit="1" customWidth="1"/>
    <col min="9" max="9" width="12.25390625" style="56" bestFit="1" customWidth="1"/>
    <col min="10" max="16384" width="9.125" style="57" customWidth="1"/>
  </cols>
  <sheetData>
    <row r="1" spans="1:8" ht="15.75">
      <c r="A1" s="198" t="s">
        <v>172</v>
      </c>
      <c r="B1" s="198"/>
      <c r="C1" s="198"/>
      <c r="D1" s="198"/>
      <c r="E1" s="198"/>
      <c r="F1" s="198"/>
      <c r="G1" s="198"/>
      <c r="H1" s="4"/>
    </row>
    <row r="2" spans="1:7" ht="19.5" customHeight="1">
      <c r="A2" s="13"/>
      <c r="B2" s="13"/>
      <c r="C2" s="13"/>
      <c r="D2" s="13"/>
      <c r="E2" s="13"/>
      <c r="F2" s="13"/>
      <c r="G2" s="95" t="s">
        <v>0</v>
      </c>
    </row>
    <row r="3" spans="1:7" ht="25.5">
      <c r="A3" s="6" t="s">
        <v>10</v>
      </c>
      <c r="B3" s="6" t="s">
        <v>1</v>
      </c>
      <c r="C3" s="6" t="s">
        <v>4</v>
      </c>
      <c r="D3" s="6" t="s">
        <v>2</v>
      </c>
      <c r="E3" s="7" t="s">
        <v>140</v>
      </c>
      <c r="F3" s="7" t="s">
        <v>31</v>
      </c>
      <c r="G3" s="7" t="s">
        <v>20</v>
      </c>
    </row>
    <row r="4" spans="1:9" s="15" customFormat="1" ht="8.25">
      <c r="A4" s="11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66">
        <v>7</v>
      </c>
      <c r="H4" s="24"/>
      <c r="I4" s="24"/>
    </row>
    <row r="5" spans="1:9" s="65" customFormat="1" ht="14.25">
      <c r="A5" s="88">
        <v>1</v>
      </c>
      <c r="B5" s="88">
        <v>630</v>
      </c>
      <c r="C5" s="88">
        <v>63003</v>
      </c>
      <c r="D5" s="88">
        <v>2360</v>
      </c>
      <c r="E5" s="61" t="s">
        <v>32</v>
      </c>
      <c r="F5" s="61" t="s">
        <v>33</v>
      </c>
      <c r="G5" s="89">
        <v>20000</v>
      </c>
      <c r="H5" s="64"/>
      <c r="I5" s="64"/>
    </row>
    <row r="6" spans="1:9" s="65" customFormat="1" ht="63.75">
      <c r="A6" s="88">
        <v>2</v>
      </c>
      <c r="B6" s="88">
        <v>750</v>
      </c>
      <c r="C6" s="88">
        <v>75095</v>
      </c>
      <c r="D6" s="88">
        <v>2360</v>
      </c>
      <c r="E6" s="61" t="s">
        <v>151</v>
      </c>
      <c r="F6" s="131" t="s">
        <v>149</v>
      </c>
      <c r="G6" s="89">
        <v>25000</v>
      </c>
      <c r="H6" s="64"/>
      <c r="I6" s="64"/>
    </row>
    <row r="7" spans="1:9" s="65" customFormat="1" ht="63.75">
      <c r="A7" s="88">
        <v>3</v>
      </c>
      <c r="B7" s="88">
        <v>755</v>
      </c>
      <c r="C7" s="88">
        <v>75515</v>
      </c>
      <c r="D7" s="88">
        <v>2360</v>
      </c>
      <c r="E7" s="131" t="s">
        <v>211</v>
      </c>
      <c r="F7" s="131" t="s">
        <v>210</v>
      </c>
      <c r="G7" s="89">
        <v>59946</v>
      </c>
      <c r="H7" s="64"/>
      <c r="I7" s="64"/>
    </row>
    <row r="8" spans="1:8" s="65" customFormat="1" ht="38.25">
      <c r="A8" s="88">
        <v>4</v>
      </c>
      <c r="B8" s="88">
        <v>851</v>
      </c>
      <c r="C8" s="88">
        <v>85149</v>
      </c>
      <c r="D8" s="88">
        <v>2360</v>
      </c>
      <c r="E8" s="61" t="s">
        <v>150</v>
      </c>
      <c r="F8" s="61" t="s">
        <v>152</v>
      </c>
      <c r="G8" s="89">
        <v>25000</v>
      </c>
      <c r="H8" s="64"/>
    </row>
    <row r="9" spans="1:8" s="65" customFormat="1" ht="38.25">
      <c r="A9" s="88">
        <v>5</v>
      </c>
      <c r="B9" s="88">
        <v>852</v>
      </c>
      <c r="C9" s="88">
        <v>85203</v>
      </c>
      <c r="D9" s="88">
        <v>2830</v>
      </c>
      <c r="E9" s="61" t="s">
        <v>145</v>
      </c>
      <c r="F9" s="61" t="s">
        <v>33</v>
      </c>
      <c r="G9" s="89">
        <v>280746</v>
      </c>
      <c r="H9" s="64"/>
    </row>
    <row r="10" spans="1:8" s="65" customFormat="1" ht="51">
      <c r="A10" s="88">
        <v>6</v>
      </c>
      <c r="B10" s="88">
        <v>852</v>
      </c>
      <c r="C10" s="88">
        <v>85295</v>
      </c>
      <c r="D10" s="88">
        <v>2360</v>
      </c>
      <c r="E10" s="131" t="s">
        <v>176</v>
      </c>
      <c r="F10" s="131" t="s">
        <v>175</v>
      </c>
      <c r="G10" s="89">
        <v>5000</v>
      </c>
      <c r="H10" s="64"/>
    </row>
    <row r="11" spans="1:8" s="65" customFormat="1" ht="51">
      <c r="A11" s="88">
        <v>7</v>
      </c>
      <c r="B11" s="88">
        <v>853</v>
      </c>
      <c r="C11" s="88">
        <v>85311</v>
      </c>
      <c r="D11" s="88">
        <v>2360</v>
      </c>
      <c r="E11" s="131" t="s">
        <v>173</v>
      </c>
      <c r="F11" s="131" t="s">
        <v>174</v>
      </c>
      <c r="G11" s="89">
        <v>20000</v>
      </c>
      <c r="H11" s="64"/>
    </row>
    <row r="12" spans="1:12" s="65" customFormat="1" ht="25.5">
      <c r="A12" s="88">
        <v>8</v>
      </c>
      <c r="B12" s="88">
        <v>921</v>
      </c>
      <c r="C12" s="88">
        <v>92195</v>
      </c>
      <c r="D12" s="88">
        <v>2360</v>
      </c>
      <c r="E12" s="61" t="s">
        <v>34</v>
      </c>
      <c r="F12" s="131" t="s">
        <v>33</v>
      </c>
      <c r="G12" s="89">
        <v>15000</v>
      </c>
      <c r="H12" s="64"/>
      <c r="I12" s="64"/>
      <c r="L12" s="64"/>
    </row>
    <row r="13" spans="1:12" s="65" customFormat="1" ht="14.25">
      <c r="A13" s="88">
        <v>9</v>
      </c>
      <c r="B13" s="88">
        <v>926</v>
      </c>
      <c r="C13" s="88">
        <v>92605</v>
      </c>
      <c r="D13" s="88">
        <v>2360</v>
      </c>
      <c r="E13" s="61" t="s">
        <v>130</v>
      </c>
      <c r="F13" s="61" t="s">
        <v>33</v>
      </c>
      <c r="G13" s="89">
        <v>30000</v>
      </c>
      <c r="H13" s="64"/>
      <c r="I13" s="64"/>
      <c r="L13" s="64"/>
    </row>
    <row r="14" spans="1:9" ht="15">
      <c r="A14" s="216" t="s">
        <v>17</v>
      </c>
      <c r="B14" s="217"/>
      <c r="C14" s="217"/>
      <c r="D14" s="217"/>
      <c r="E14" s="217"/>
      <c r="F14" s="218"/>
      <c r="G14" s="90">
        <f>SUM(G5:G13)</f>
        <v>480692</v>
      </c>
      <c r="I14" s="50"/>
    </row>
    <row r="15" ht="12.75">
      <c r="I15" s="51"/>
    </row>
    <row r="16" ht="12.75">
      <c r="G16" s="58"/>
    </row>
    <row r="17" spans="7:8" ht="12.75">
      <c r="G17" s="58"/>
      <c r="H17" s="58"/>
    </row>
    <row r="18" ht="12.75">
      <c r="G18" s="58"/>
    </row>
  </sheetData>
  <sheetProtection/>
  <mergeCells count="2">
    <mergeCell ref="A1:G1"/>
    <mergeCell ref="A14:F14"/>
  </mergeCells>
  <printOptions horizontalCentered="1"/>
  <pageMargins left="0.3937007874015748" right="0.3937007874015748" top="1.968503937007874" bottom="0.5905511811023623" header="0.5905511811023623" footer="0.5118110236220472"/>
  <pageSetup fitToHeight="1" fitToWidth="1" horizontalDpi="600" verticalDpi="600" orientation="landscape" paperSize="9" scale="95" r:id="rId1"/>
  <headerFooter alignWithMargins="0">
    <oddHeader>&amp;RZałącznik nr 9
do uchwały Nr XIV/123/2015
Rady Powiatu w Policach
z dnia 18 grudnia 2015 r.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Mkus</dc:creator>
  <cp:keywords/>
  <dc:description/>
  <cp:lastModifiedBy>Adam Sadowski</cp:lastModifiedBy>
  <cp:lastPrinted>2015-12-21T08:43:03Z</cp:lastPrinted>
  <dcterms:created xsi:type="dcterms:W3CDTF">2009-10-01T05:59:07Z</dcterms:created>
  <dcterms:modified xsi:type="dcterms:W3CDTF">2015-12-29T07:49:01Z</dcterms:modified>
  <cp:category/>
  <cp:version/>
  <cp:contentType/>
  <cp:contentStatus/>
</cp:coreProperties>
</file>